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paloma.RAPALOMA\Desktop\"/>
    </mc:Choice>
  </mc:AlternateContent>
  <bookViews>
    <workbookView xWindow="0" yWindow="0" windowWidth="22770" windowHeight="9585" tabRatio="467"/>
  </bookViews>
  <sheets>
    <sheet name="app " sheetId="4" r:id="rId1"/>
    <sheet name="how_to_fill_out-definitions" sheetId="2" r:id="rId2"/>
    <sheet name="data_validation" sheetId="3" state="hidden" r:id="rId3"/>
  </sheets>
  <externalReferences>
    <externalReference r:id="rId4"/>
  </externalReferences>
  <calcPr calcId="162913"/>
</workbook>
</file>

<file path=xl/calcChain.xml><?xml version="1.0" encoding="utf-8"?>
<calcChain xmlns="http://schemas.openxmlformats.org/spreadsheetml/2006/main">
  <c r="AT92" i="4" l="1"/>
  <c r="AT72" i="4" l="1"/>
  <c r="K76" i="4"/>
  <c r="AT83" i="4"/>
  <c r="AT82" i="4"/>
  <c r="AT80" i="4"/>
  <c r="AT79" i="4"/>
  <c r="AT84" i="4" l="1"/>
  <c r="AU82" i="4"/>
  <c r="K100" i="4"/>
  <c r="K99" i="4"/>
  <c r="K98" i="4"/>
  <c r="K97" i="4"/>
  <c r="K96" i="4"/>
  <c r="K95" i="4"/>
  <c r="K94" i="4"/>
  <c r="K93" i="4"/>
  <c r="K92" i="4"/>
  <c r="K91" i="4"/>
  <c r="K90" i="4"/>
  <c r="K89" i="4"/>
  <c r="K88" i="4"/>
  <c r="K87" i="4"/>
  <c r="G87" i="4"/>
  <c r="F87" i="4"/>
  <c r="K86" i="4"/>
  <c r="G86" i="4"/>
  <c r="F86" i="4"/>
  <c r="K85" i="4"/>
  <c r="G85" i="4"/>
  <c r="F85" i="4"/>
  <c r="K84" i="4"/>
  <c r="G84" i="4"/>
  <c r="F84" i="4"/>
  <c r="K83" i="4"/>
  <c r="G83" i="4"/>
  <c r="F83" i="4"/>
  <c r="K82" i="4"/>
  <c r="G82" i="4"/>
  <c r="F82" i="4"/>
  <c r="K81" i="4"/>
  <c r="G81" i="4"/>
  <c r="F81" i="4"/>
  <c r="K80" i="4"/>
  <c r="G80" i="4"/>
  <c r="F80" i="4"/>
  <c r="K79" i="4"/>
  <c r="K78" i="4"/>
  <c r="K77" i="4"/>
  <c r="G77" i="4"/>
  <c r="F77" i="4"/>
  <c r="K75" i="4"/>
  <c r="K74" i="4"/>
  <c r="K73" i="4"/>
  <c r="K72" i="4"/>
  <c r="K71" i="4"/>
  <c r="K70" i="4"/>
  <c r="K69" i="4"/>
  <c r="K68" i="4"/>
  <c r="K67" i="4"/>
  <c r="G66" i="4"/>
  <c r="G65" i="4"/>
  <c r="F65" i="4"/>
  <c r="G64" i="4"/>
  <c r="F64" i="4"/>
  <c r="K63" i="4"/>
  <c r="K62" i="4"/>
  <c r="G61" i="4"/>
  <c r="F61" i="4"/>
  <c r="G60" i="4"/>
  <c r="F60" i="4"/>
  <c r="G59" i="4"/>
  <c r="G58" i="4"/>
  <c r="G57" i="4"/>
  <c r="G56" i="4"/>
  <c r="G55" i="4"/>
  <c r="I55" i="4" s="1"/>
  <c r="F55" i="4"/>
  <c r="H55" i="4" s="1"/>
  <c r="G54" i="4"/>
  <c r="I54" i="4" s="1"/>
  <c r="F54" i="4"/>
  <c r="H54" i="4" s="1"/>
  <c r="G53" i="4"/>
  <c r="I53" i="4" s="1"/>
  <c r="F53" i="4"/>
  <c r="H53" i="4" s="1"/>
  <c r="K25" i="4"/>
  <c r="AT71" i="4" l="1"/>
  <c r="AT70" i="4" s="1"/>
  <c r="AT78" i="4"/>
  <c r="F11" i="2" l="1"/>
</calcChain>
</file>

<file path=xl/sharedStrings.xml><?xml version="1.0" encoding="utf-8"?>
<sst xmlns="http://schemas.openxmlformats.org/spreadsheetml/2006/main" count="796" uniqueCount="320">
  <si>
    <t>Department of Budget and Management Procurement Monitoring Report as of month/day/2006</t>
  </si>
  <si>
    <t>Code (PAP)</t>
  </si>
  <si>
    <t>Procurement
Project</t>
  </si>
  <si>
    <t>PMO/
End-User</t>
  </si>
  <si>
    <t>Is this an Early Procurement Activity? (Yes/No)</t>
  </si>
  <si>
    <t>Mode of Procurement</t>
  </si>
  <si>
    <t>Schedule for Each Procurement Activity</t>
  </si>
  <si>
    <t>Source of Funds</t>
  </si>
  <si>
    <t>Estimated Budget (PhP)</t>
  </si>
  <si>
    <t>Remarks
(brief description of Project)</t>
  </si>
  <si>
    <t>PMO/             End-User</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</si>
  <si>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</si>
  <si>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</si>
  <si>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</si>
  <si>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</si>
  <si>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</si>
  <si>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</si>
  <si>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</si>
  <si>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</si>
  <si>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</si>
  <si>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</si>
  <si>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</si>
  <si>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</si>
  <si>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</si>
  <si>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</si>
  <si>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</si>
  <si>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</si>
  <si>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</si>
  <si>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</si>
  <si>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</si>
  <si>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</si>
  <si>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</si>
  <si>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</si>
  <si>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</si>
  <si>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Competitive Bidding</t>
  </si>
  <si>
    <t>Limited Source Bidding</t>
  </si>
  <si>
    <t>Direct Contracting</t>
  </si>
  <si>
    <t>Repeat Order</t>
  </si>
  <si>
    <t>Shopping</t>
  </si>
  <si>
    <t>NP-53.1 Two Failed Biddings</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</si>
  <si>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</si>
  <si>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</si>
  <si>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</si>
  <si>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</si>
  <si>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</si>
  <si>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</si>
  <si>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</si>
  <si>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</si>
  <si>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</si>
  <si>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</si>
  <si>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</si>
  <si>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</si>
  <si>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GUIDE TO PREPARE APP</t>
  </si>
  <si>
    <t>APP COLUMN HEADER/S</t>
  </si>
  <si>
    <t>STEP 1</t>
  </si>
  <si>
    <t>STEP 2</t>
  </si>
  <si>
    <t>For the Procurement Project column, please align descriptions of program/projects with budget documents and ensure clarity and accuracy in describing each procurement program/project.</t>
  </si>
  <si>
    <t>Procurement 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</si>
  <si>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</si>
  <si>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</si>
  <si>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</si>
  <si>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</si>
  <si>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</si>
  <si>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</si>
  <si>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</si>
  <si>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</si>
  <si>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</si>
  <si>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</si>
  <si>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</si>
  <si>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</si>
  <si>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</si>
  <si>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</si>
  <si>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</si>
  <si>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</si>
  <si>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</si>
  <si>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</si>
  <si>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</si>
  <si>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</si>
  <si>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</si>
  <si>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</si>
  <si>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t>1. PROGRAM (BESF)</t>
    </r>
    <r>
      <rPr>
        <sz val="11"/>
        <color indexed="8"/>
        <rFont val="Arial1"/>
      </rPr>
      <t>–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t>
    </r>
  </si>
  <si>
    <r>
      <t>2. PROJECT (BESF)</t>
    </r>
    <r>
      <rPr>
        <sz val="11"/>
        <color indexed="8"/>
        <rFont val="Arial1"/>
      </rPr>
      <t>– Special agency undertakings which are to be carried out within a definite time frame and which are intended to result in some pre-determined measure of goods and services.</t>
    </r>
  </si>
  <si>
    <r>
      <t>3. PMO/End User</t>
    </r>
    <r>
      <rPr>
        <sz val="11"/>
        <color indexed="8"/>
        <rFont val="Arial1"/>
      </rPr>
      <t xml:space="preserve"> - Unit as proponent of program or project</t>
    </r>
  </si>
  <si>
    <r>
      <t>4. Mode of Procurement</t>
    </r>
    <r>
      <rPr>
        <sz val="11"/>
        <color indexed="8"/>
        <rFont val="Arial1"/>
      </rPr>
      <t xml:space="preserve"> - Competitive Bidding and Alternative Methods including: selective bidding, direct contracting, repeat order, shopping, and negotiated procurement.</t>
    </r>
  </si>
  <si>
    <r>
      <t>5. Schedule for Each Procurement Activity</t>
    </r>
    <r>
      <rPr>
        <sz val="11"/>
        <color indexed="8"/>
        <rFont val="Arial1"/>
      </rPr>
      <t xml:space="preserve"> - Major procurement activities (advertising/posting; submission and receipt/Opening of bids;  award of contract; contract signing).</t>
    </r>
  </si>
  <si>
    <r>
      <t>6. Source of Funds</t>
    </r>
    <r>
      <rPr>
        <sz val="11"/>
        <color indexed="8"/>
        <rFont val="Arial1"/>
      </rPr>
      <t xml:space="preserve"> - Whether GoP, Foreign Assisted or Special Purpose Fund</t>
    </r>
  </si>
  <si>
    <r>
      <t xml:space="preserve">7. Estimated Budget </t>
    </r>
    <r>
      <rPr>
        <sz val="11"/>
        <color indexed="8"/>
        <rFont val="Arial1"/>
      </rPr>
      <t>- Agency approved estimate of project/program costs</t>
    </r>
  </si>
  <si>
    <r>
      <t>8. Remarks</t>
    </r>
    <r>
      <rPr>
        <sz val="11"/>
        <color indexed="8"/>
        <rFont val="Arial1"/>
      </rPr>
      <t xml:space="preserve"> - brief description of program or project</t>
    </r>
  </si>
  <si>
    <t>GoP</t>
  </si>
  <si>
    <t>YES</t>
  </si>
  <si>
    <t>Foreign</t>
  </si>
  <si>
    <t>NO</t>
  </si>
  <si>
    <t>Special Purpose Fund</t>
  </si>
  <si>
    <t>Corporate Budget</t>
  </si>
  <si>
    <t>Income</t>
  </si>
  <si>
    <t>Others</t>
  </si>
  <si>
    <t>Others - Foreign-funded procurement</t>
  </si>
  <si>
    <t>In the Code column, kindly indicate the PAP Code. Please refer to the code indicated in the technical budget posted in the DBM website. For GOCCs and LGUs, indicate the procuring entity's internal numbering system.</t>
  </si>
  <si>
    <t>NP-53.14 Direct Retail Purchase of
Petroleum Fuel, Oil and Lubricant (POL)
Products and Airline Tickets</t>
  </si>
  <si>
    <t>Emergency Procurement under the Bayanihan Act</t>
  </si>
  <si>
    <t>2021-01A</t>
  </si>
  <si>
    <t>POWER</t>
  </si>
  <si>
    <t>UTILITIES</t>
  </si>
  <si>
    <t>CORPORATE BUDGET</t>
  </si>
  <si>
    <t>WITH EXISTING FRANCHISE CONTRACT TO SUBIC ENERZONE CORPORATION</t>
  </si>
  <si>
    <t>2021-01B</t>
  </si>
  <si>
    <t>WATER</t>
  </si>
  <si>
    <t>WITH EXISTING FRANCHISE CONTRACT TO SUBIC WATER AND SEWERAGE COMPANY, INC.</t>
  </si>
  <si>
    <t>2021-05</t>
  </si>
  <si>
    <t>PLDT- LANDLINE/LEASED LINES, VOX PABX, PLDT HOTLINE, PABX-PLDT/SMART, MOBILE-GLOBE/SMS BROADCAST, INTERNET - DSL, NTC DATA TRANSPORT, WEB-EMAIL SOFTWARE CAD (SUBSCRIPTION) PLDT/DSL (ISP), AIRFREIGHT/COURIER AND PPC POSTAL</t>
  </si>
  <si>
    <t>TELECOMS/MIS AND OSD</t>
  </si>
  <si>
    <t>LANDLINE/LEASED LINES, VOX PABX, HOTLINE, PABX, MOBILE BROADCAST, INTERNET, NTC DATA TRANSPORT, WEB-EMAIL SOFTWARE CAD (SUBSCRIPTION) (ISP), AIRFREIGHT/COURIER AND POSTAL</t>
  </si>
  <si>
    <t>2021-02B</t>
  </si>
  <si>
    <t>VARIOUS OFFICE EQUIPMENT (SEMI-EXPENDABLE)</t>
  </si>
  <si>
    <t>MTD</t>
  </si>
  <si>
    <t>VARIOUS I.T. EQUIPMENT (SEMI-EXPENDABLE)</t>
  </si>
  <si>
    <t>MIS</t>
  </si>
  <si>
    <t>VARIOUS OFFICE EQUIPMENTS (CHAD, IO, MIS, PPMD, ODA LEGAL, LEGAL, TREASURY, LADD, TOURISM &amp; ENGINEERING)</t>
  </si>
  <si>
    <t>2021-02B1</t>
  </si>
  <si>
    <t>2021-02B2</t>
  </si>
  <si>
    <t>VARIOUS ELECTRONICS &amp; COMMUNICATIONS EQUIPMENT (SEMI-EXPENDABLE)</t>
  </si>
  <si>
    <t>TELECOMS</t>
  </si>
  <si>
    <t>VARIOUS ELECTRONICS &amp; COMMUNICATIONS EQUIPMENTS (PRD, OSD, ODA FOR LEGAL, LEGAL, LABOR, ACCOUNTING, TOURISM, FIRE, LED, TELECOMS, AIRPORT &amp; ECOLOGY)</t>
  </si>
  <si>
    <t>2021-02B3</t>
  </si>
  <si>
    <t>VARIOUS MEDICAL EQUIPMENT (SEMI-EXPENDABLE)</t>
  </si>
  <si>
    <t>PHSD</t>
  </si>
  <si>
    <t>MEDICAL EQUIPMENTS (AIRPORT)</t>
  </si>
  <si>
    <t>2021-02B4</t>
  </si>
  <si>
    <t>VARIOUS OTHER EQUIPMENT (SEMI-EXPENDABLE)</t>
  </si>
  <si>
    <t>OTHER EQUIPMENTS (BOARD SEC)</t>
  </si>
  <si>
    <t>2021-02B5</t>
  </si>
  <si>
    <t>VARIOUS I.T. EQUIPMENTS (BOARD SEC, IO, IAS, PRD, MIS, PPMD, OSD, LEGAL, LABOR, ODA FOR FINANCE, TREASURY, OSDA FOR BIG, LADD, ODA FOR INVESTMENT, BID- MFTG. &amp; MARITIME, ICT, TOURISM, FIRE, ENGINEERING, OSDA FOR  AVIATION &amp; MARITIME, ODA FOR PORTS OPERATIONS, AIRPORT &amp; TFCD)</t>
  </si>
  <si>
    <t>VARIOUS OTHER EQUIPMENTS (CHAD, IO, MIS, HRMD, ODA FOR LEGAL, LEGAL, LABOR, ACCOUNTING, TREASURY, OSDA FOR BIG, LADD, ODA FOR INVESTMENT, BID MFTG. &amp; MARITIME, ICT, TOURISM, FIRE, ODA FOR HEALTH, UTILITIES, MTD, OSDA FOR AVIATION &amp; MARITME OPERATIONS, AIRPORT, SEAPORT, TFCD &amp; ECOLOGY)</t>
  </si>
  <si>
    <t>2021-02A</t>
  </si>
  <si>
    <t>VARIOUS OFFICES/DEPARTMENTS</t>
  </si>
  <si>
    <t>VARIOUS SUPPLIES AND MATERIALS</t>
  </si>
  <si>
    <t>2021-03</t>
  </si>
  <si>
    <t>2021-04</t>
  </si>
  <si>
    <t>TRAVEL</t>
  </si>
  <si>
    <t>TRAINING</t>
  </si>
  <si>
    <t>2021-06A</t>
  </si>
  <si>
    <t>REPAIR AND MAINTENANCE OF BUILDING FACILITIES</t>
  </si>
  <si>
    <t>REPAINTING OF INTERIOR AND EXTERIOR OF BLDG. 494</t>
  </si>
  <si>
    <t>REPAINTING AND REPAIR OF BULLETIN BOARDS AT MSD RECEIVING SECTION</t>
  </si>
  <si>
    <t>REPAIR &amp; MAINTENANCE OF VARIOUS SBMA BUILDINGS &amp; FACILITIES</t>
  </si>
  <si>
    <t>MINOR REPAIR OF STRUCTURALLY FAILED, POTHOLE  PATCHING &amp; CRACKSEALING</t>
  </si>
  <si>
    <t>MINOR REPAIR OF DRAINAGE SYSTEM</t>
  </si>
  <si>
    <t xml:space="preserve">REPAINTING OF VARIOUS PAVEMENT MARKINGS INCLUDING VARIOUS BRIDGES </t>
  </si>
  <si>
    <t>MAINTENANCE OF STREETLIGHTS</t>
  </si>
  <si>
    <t>REPAIR AND MAINTENANCE OF WATER LINE AND SEWERAGE LINE</t>
  </si>
  <si>
    <t xml:space="preserve"> UPGRADING OF PTB PARKING LIGHTS          </t>
  </si>
  <si>
    <t xml:space="preserve"> REPAINTING OF AERODROME MARKINGS,</t>
  </si>
  <si>
    <t>REHABILITATION OF IN-BUILDING ANALOG AND DATA LINE FOR B8050, 8051,8052</t>
  </si>
  <si>
    <t>SVCS &amp; MATLS: UPGRADING OF VARIOUS AERODROME LIGHTING COMPONENTS</t>
  </si>
  <si>
    <t>PERIMETER FENCES AND GATES MAINTENANCE</t>
  </si>
  <si>
    <t xml:space="preserve"> PREVENTIVE MAINTENANCE  &amp; MISCELLANEOUS REPAIR OF SEAPORT BLDG. (NEW ADMIN B1055,B1018, B291-A, B696), </t>
  </si>
  <si>
    <t>REPAIR &amp; MAINTENANCE OF PIERS &amp; WHARVES</t>
  </si>
  <si>
    <t xml:space="preserve">REPAINTING OF CCTV TOWERS, NSD1, NABASAN, BOTON 1&amp;2, </t>
  </si>
  <si>
    <t xml:space="preserve">REPAIR AND MAINTENANCE OF B-2005, NAVMAG          </t>
  </si>
  <si>
    <t>2021-06B</t>
  </si>
  <si>
    <t>REPAIR AND MAINTENANCE OF VARIOUS GOVERNMENT VEHICLES/WATERCRAFTS</t>
  </si>
  <si>
    <t>REPAIR AND MAINTENANCE OF GOVERNMENT VEHICLES AND WATERCRAFTS</t>
  </si>
  <si>
    <t>2021-06C</t>
  </si>
  <si>
    <t>REPAIR AND MAINTENANCE OF OTHER EQUIPMENTS</t>
  </si>
  <si>
    <t xml:space="preserve">REPAIR AND MAINTENANCE OF VARIOUS EQUIPMENTS: AIRCONDITIONING UNITS, ELECTRIC FAN, AIR COOLER, WATER DISPENSER, MIMEOGRAPHING MACHINE, ELETRIC AIRPOT, TYPEWRITER, VARIOUS ICT EQUIPMENT, ANCILLIARY COMPONENTS PERIPHERALS, AND RELATED DEVICES, , OFFICE CHAIRS, REFRIGERATORS, VAULTS, CALCULATORS, MICROWAVE, PORTABLE BASE RADIO, LEAF BLOWER, KARO, LABORATORY AND MEDICAL EQUIPMENTS, PREVENTIVE MAINTENANCE OF DETECTORS AND X-RAY MACHINES, SURVEY INSTRUMENTS, GENERATOR SETS, POLE PRUNER, ELECTRIC TOOLS, BICYCLE, TOWER LIGHTS, CHAINSAWS, BRUSH CUTTER/WEEDEATERS, ELECTRONIC SYSTEMS AND DEVICES, PABX EQUIPMENT, UNINTERRUPTIBLE POWER SUPPLY, CHILLERS, ELEVATORS, ESCALATORS, CONVEYORS, EVAPORATORS, AGL, LOAD SIDE CABLE, LED LIGHTS OF RUNWAY AND TAXIWAYS LIGHTS, SHOP AND DIVING EQUIPMENT, AUXILLIARY SYSTEM, NAVIGATIONAL AIDS, VTMS,    </t>
  </si>
  <si>
    <t>2021-07</t>
  </si>
  <si>
    <t>ADVERTISEMENT AND PROMOTIONS</t>
  </si>
  <si>
    <t>SEAPORT</t>
  </si>
  <si>
    <t xml:space="preserve">VARIOUS TOURISM ADVERTISEMENT AND PROMOTIONS, PRODUCTION AND PRINT (10TH POINT AGENDA), INVITATION TO BID VARIOUS SBMA SCRAP/UNSERVICEABLE ASSETS, NEWSPAPER PUBLICATION, TARPAULIN PRINTING, SBMA SHARE FOR THE PHIL. INVESTMENTMENTS PROMOTION PLAN (PIPP), HOSTING OF PIPP MEMBERS DURING PIPP MEETING IN SBFZ, SBMA'S AUDIO-VISUAL PRESENTATION, BUSINESS AND INVESTMENT GROUP CORPORATE GIVE-AWAYS/TOKENS, INVESTMENT BROCHURE, ADVERTISEMENT FOR PROPERTY APPRAISAL OF SELECTED HOUSING UNITSBASED ON THE CURRENT MARKET VALUE, ADVERTISEMENT FOR HIRING OF SERVICE OF A PRIVATE SURVEYOR, ADVERTISING AND PUBLICATION NEWSPAPER/NATIONAL CIRCULATION, INFLIGHT, LIFESTYLE AND TRAVEL MAGAZINES SUBSCRIPTION, TV INFO COMMERCIALS, LOCAL AND INTERNATIONAL, LIFESTYLE AND TRAVEL, NLEX/SLEX/METRO MANILA/AIRPORT ADVERTISEMENTS, PROMOTIONAL PARTICIPATION TO VARIOUS MICE AND TRAVEL FAIRS (ABROAD &amp; LOCAL), COLLATERALS, PRINTING SERVICES, EZ MAP BROCHURES, SOUVENIRS, FANS, TOURISM MEMBERSHIP, CRUISE SHIP ARRIVALS, SPECIAL EVENTS, CUSTOM MADE MASCOT, FIRE PREVENTION MONTH/FIRE OLYMPICS, ADVERTISING/PUBLICATION SUBIC FREEPORT AS GATEWAY /NEW POLICIES/POLICIES ON FINES, PENALTIES &amp; FEES, ANTI-LITTERING POLICY, PROHIBITING USE OF PLASTIC BAG, REVISED ALLOWABLE TREE CUTTING, ANTI-SMOKE BELCHING </t>
  </si>
  <si>
    <t>2021-18</t>
  </si>
  <si>
    <t>ALL OTHER SERVICES</t>
  </si>
  <si>
    <t>LEGAL/LABOR &amp; AIRPORT</t>
  </si>
  <si>
    <t>ALL OTHER SERVICES Docket Fees/Filing Fees/Transcript of Stenographic Notes, Special Events -  Labor Matching Congress/Bridging the Cultural Gaps in the Workplace/Livelihood Training Programs, Digitizing various SBIA phone, Safety Audit Inspection</t>
  </si>
  <si>
    <t>ALL OTHER SERVICES Misc Expenses Management &amp; Various Committee Meetings</t>
  </si>
  <si>
    <t>CHAD/PDO &amp; ODA FOR BUSINESS &amp; INVESTMENT</t>
  </si>
  <si>
    <t>ALL OTHER SERVICES Meals/Food Provision</t>
  </si>
  <si>
    <t>CHAD/PRD/MPD/LADD/AIRPORT/OSDA FOR REGULATORY &amp; ECOLOGY</t>
  </si>
  <si>
    <t>ALL OTHER SERVICES newspaper/ other subscription</t>
  </si>
  <si>
    <t>ALL OTHER SERVICES Participation Fee/Membership dues</t>
  </si>
  <si>
    <t>ALL OTHER SERVICES MISCELLANEOUS (ISO Cert, /membership dues, tokens) , docket&amp;filing fees), flowers, purified drinking water, media meter, picture frame), honoraria, forums, NLRC,CIBI</t>
  </si>
  <si>
    <t>PRD/PHSD/TELECOMS/SEAPORT</t>
  </si>
  <si>
    <t>ALL OTHER SERVICES LTO Registration, Smoke Emmission and Storage Fee</t>
  </si>
  <si>
    <t>ALL OTHER SERVICES Fidelity Bonds &amp; Insurance Premiums</t>
  </si>
  <si>
    <t>FUEL SUPPLY</t>
  </si>
  <si>
    <t>OILS AND LUBRICANTS</t>
  </si>
  <si>
    <t>VARIOUS OILS AND LUBRICANTS</t>
  </si>
  <si>
    <t>ALL OTHER SERVICES MISCELLANEOUS Outsourcing of Grass Cutting/ Ground Maintenance/ Street Sweeping &amp; Maintenance and Landscape areas</t>
  </si>
  <si>
    <t>ALL OTHER SERVICES MISCELLANEOUS Outsourcing of Janitorial Services</t>
  </si>
  <si>
    <t>LED</t>
  </si>
  <si>
    <t>ALL OTHER SERVICES MISCELLANEOUS Outsourcing of Security-Buildings</t>
  </si>
  <si>
    <t>ALL OTHER SERVICES MISCELLANEOUS Outsourcing of Security-Housings</t>
  </si>
  <si>
    <t>ALL OTHER SERVICES MISCELLANEOUS Outsourcing of Security-Traffic Management</t>
  </si>
  <si>
    <t>ALL OTHER SERVICES MISCELLANEOUS Outsourcing of Security-Innergate</t>
  </si>
  <si>
    <t>ALL OTHER SERVICES MISCELLANEOUS Outsourcing of Security-Aviation</t>
  </si>
  <si>
    <t>ALL OTHER SERVICES MISCELLANEOUS Outsourcing of Cargo Checkers</t>
  </si>
  <si>
    <t>2021-08</t>
  </si>
  <si>
    <t>2021-09</t>
  </si>
  <si>
    <t xml:space="preserve">RENTS </t>
  </si>
  <si>
    <t>RENTS Handheld Radio</t>
  </si>
  <si>
    <t>RENTS Heavy Equipment</t>
  </si>
  <si>
    <t>RENTS Portalet</t>
  </si>
  <si>
    <t>TOURISM/MTD</t>
  </si>
  <si>
    <t>2021-20</t>
  </si>
  <si>
    <t>INFORMATON TECHNOLOGY</t>
  </si>
  <si>
    <t xml:space="preserve">Network Transport Upgrade / Network, Infrastructure, Fiber Connection, Camera, Digital, HIGH END, System, Enterprise Resource Planning System / Customer Relationship Management System, GIS Upgrade, Computer, Desktop, With Operating System, Software, Office Productivity Tools, Uninterruptible Power Supply (UPS), Computer, Laptop, With Operating System, Printer,Ink-tank system, Colored, Multi-function, Printer,Ink-tank system, Colored, Multi-function, A3, Interactive Screen /  Smart TV, Scanner, Computer, Laptop, With Operating System, Camera, Digital, HIGH END, Printer,Laser, Monochrome, Printer,Barcode, Printer, Laser, Colored, Heavy Duty, Multi-function, Camera, Action, Scanner, Server, Computer (Specialized, CIQ), Scanner, Large Format, Projector, Multimedia, Dive Computer, Projector, Multimedia, TABLET, 1O", Printer, Technical Print and Cut),                 </t>
  </si>
  <si>
    <t>2021-25</t>
  </si>
  <si>
    <t xml:space="preserve">PASSENGER VAN, MULTI-PURPOSE VEHICLE, HVY. EQPT. STAKE TRUCK, LIGHT VEHICLE, MOTORCYCLE, 400CC OR ABOVE (MOTORCYCLE, H-WAY PATROL) w/ complete accessories, LIGHT VEHICLE, MOTORCYCLE, 800CC to 1000 OR ABOVE (MOTORCYCLE, H-WAY PATROL) w/ complete accessories, PATROL CAR, AUV, AMBULANCE, TYPE II, AMBULANCE, TYPE III, PICK-UP, HEAVY EQPT, Dropside Cargo Truck (Boom Truck w/ a capacity of 2.9 tons Kato crane with 3 section boom or similar, Heavy Eqpt, Aerial Flatform Truck w/ Bucket,     Heavy Eqpt, Carrying Truck, HEAVY EQPT, LOADER BACKHOE, HVY. EQPT. WATER TANK TRUCK (for replacement), HVY. EQPT. WRECKER/TOW TRUCK, HVY. EQPT. BUCKET BOOM TRUCK, </t>
  </si>
  <si>
    <t>MOTOR VEHICLES &amp; HEAVY EQUIPMENTS</t>
  </si>
  <si>
    <t>2021-23</t>
  </si>
  <si>
    <t>OTHER EQUIPMENTS</t>
  </si>
  <si>
    <t>VARIOUS OFFICES/DEPARTMENTS/MIS</t>
  </si>
  <si>
    <t>VARIOUS OFFICES/DEPARTMENTS/MTD</t>
  </si>
  <si>
    <t>TRAFFIC CONTROL SYSTEM (2 new)</t>
  </si>
  <si>
    <t>Modernization  of ISPS CCTV Surveillance System, Services and Materials for the procurement of 911 Universal Public Safety/Security Answering Point System, CELLULAR SIGNAL REPEATER, TRIBAND</t>
  </si>
  <si>
    <t>TELECOMS/SEAPORT</t>
  </si>
  <si>
    <t>AIRPORT</t>
  </si>
  <si>
    <t>VARIOUS SECURITY SCREENING EQUIPMENT</t>
  </si>
  <si>
    <t>TREASURY/FIRELED/AIRPORT/SEAPORT/MTD/ENGINEERING/TELECOMS/TOURISM</t>
  </si>
  <si>
    <t xml:space="preserve">MONEY COUNTER AND COUNTERFEIT DETECTOR, COMPRESSOR, HIGH PRESSURE, electrical with 5,075 PSI, PORTABLE FIRE PUMP, NOZZLE, TURBOJET W/ PISTOL GRIP 1 1/2", NOZZLE, TURBOJET W/ PISTOL GRIP 2 1/2", OUTBOARD MOTOR , PATROL BOAT , 115HP, 4 STROKE,gasoline engine, electric start, PROCUREMENT OF AWOS CRITICAL SPAREPARTS, FIRE PROTECTION FOR VARIOUS EQUIPMENT, SERVER AND ELECTRICAL ROOMS, SUPPLY, DELIVERY AND INSTALLATION OF CHILLER, CHIPPING GUN, ROTARY HAMMER WITH SHOCKS, WINGTRAONE VTOL DRONE FOR MAPPING AND SURVEYING, Mobile Tower Lights, Services and Materials for the Installation of Grid-Tied Solar Power System at Bldg. 225, Services and Materials for the Installation of Grid-Tied Solar Power System at Bldg. 662, Upgrade of Regulatory Bldg  Grid-Tied Solar Power System, Installation of Centralized Appliance control system for Air Conditioning Units at Regulatory Bldg, Supply, Delivery &amp; Installation of 100KVA &amp; 75 KVA Mobile Power Generators including Manual Transfer Switches and Electrical Wiring and Accessories, PORTABLE VOLLEYBALL POST SYSTEM WITH REFEREE STAND, ADJUSTABLE VOLLEYBALL REFEREE CHAIR, MOVABLE BADMINTON SYSTEM WITH UMPIRE SEAT             </t>
  </si>
  <si>
    <t>Subic Bay Metropolitan Authority Annual Procurement Plan for FY 2021</t>
  </si>
  <si>
    <t>2/29/2021</t>
  </si>
  <si>
    <t>RENTS Photocopying Services                  (On-Going Process)</t>
  </si>
  <si>
    <t>300-01-01</t>
  </si>
  <si>
    <t>REPAIR OF BLDG. 662 TOILETS</t>
  </si>
  <si>
    <t>MTD/PDO</t>
  </si>
  <si>
    <t xml:space="preserve">REPAIR &amp; MAINTENANCE OF VARIOUS SBMA BUILDINGS &amp; FACILITIES (LUMPSUM) </t>
  </si>
  <si>
    <t>RENOVATION OF BLDG. 657</t>
  </si>
  <si>
    <t>ENGG/LED</t>
  </si>
  <si>
    <t>UPGRADING OF VESSEL TRAFFIC MONITORING SYSTEM (VTMS)</t>
  </si>
  <si>
    <t>400-09-01</t>
  </si>
  <si>
    <t>400-09-02</t>
  </si>
  <si>
    <t xml:space="preserve">
IMPROVEMENT OF SBIA BUILDING FACILITIES (B-8015, B-8050, ATC TOWER CAB)
</t>
  </si>
  <si>
    <t>ENGG/AIRPORT</t>
  </si>
  <si>
    <t>REHABILITATION OF SEAPORT FACILITIES</t>
  </si>
  <si>
    <t>ENGG/SEAPORT</t>
  </si>
  <si>
    <t>400-09-03</t>
  </si>
  <si>
    <t>400-07-04</t>
  </si>
  <si>
    <t>CONSTRUCTION OF NEW UPPER BINICTICAN BRIDGE</t>
  </si>
  <si>
    <t>ENGG</t>
  </si>
  <si>
    <t>400-09-05</t>
  </si>
  <si>
    <t>REPAIR AND REHABILITATION OF AIRCRAFT PAVEMENT AT CHARLIE TAXIWAY, SOUTHWEST AND BOTON APRON</t>
  </si>
  <si>
    <t>400-07-06</t>
  </si>
  <si>
    <t>ROAD REHABILITATION PROJECT 2021</t>
  </si>
  <si>
    <t>400-07-07</t>
  </si>
  <si>
    <t>IMPLEMENTATION OF DRAINAGE MASTERPLAN</t>
  </si>
  <si>
    <t>N/A</t>
  </si>
  <si>
    <t>LADD</t>
  </si>
  <si>
    <t>CONSULTANCY SERVICES FOR THE APPRAISAL OF SBMA FIXED ASSETS</t>
  </si>
  <si>
    <t>SERVICES OF PRIVATE SURVEYOR-TO PREPARE THE PROPERTY ADDRESSING OF THE SBFZ PER DISTRICT FOR PROPER AREA IDENTIFICATION</t>
  </si>
  <si>
    <t>CONSULTANCY SERVICES FOR THE FORMULATION AND IMPLEMENTATION OF A DIVESTMENT STRUCTURE FOR SUBIC BAY INTERNATIONAL AIRPORT</t>
  </si>
  <si>
    <t>CONSULTANCY SERVICES FOR THE  UPDATING ON SUBIC BAY PROTECTED AREA MANAGEMENT PLAN (SBPAMP) BASELINE STUDIES</t>
  </si>
  <si>
    <t>ECOLOGY</t>
  </si>
  <si>
    <t>CONS-300-09-03</t>
  </si>
  <si>
    <t>CONS-300-05-02</t>
  </si>
  <si>
    <t>CONS-300-05-01</t>
  </si>
  <si>
    <t>CONS-300-10-06</t>
  </si>
  <si>
    <t>CONSULTANCY SERVICE FOR THE PREPARATION OF DETAILED ENGINEERING DESIGN &amp; CONSTRUCTION SUPERVISION FOR VARIOUS PLANNING &amp; DEVELOPMENT OFFICE PROJECTS</t>
  </si>
  <si>
    <t>ENGG/PDO</t>
  </si>
  <si>
    <t>CONS-400-07-03</t>
  </si>
  <si>
    <t>CONSULTING SERVICES FOR THE PREPARATION OF DETAILED ENGINEERING DESIGN AND CONSTRUCTION SUPERVISION FOR THE WIDENING OF RIZAL HIGHWAY FROM 14TH STREET TO MANILA AVENUE INCLUDING EXPANSION OF KALALAKE BRIDGE</t>
  </si>
  <si>
    <t>CONS-400-07-04</t>
  </si>
  <si>
    <t>CONSULTANCY SERVICES FOR THE REVIEW AND UPDATING OF DETAILED ENGINEERING DESIGN AND CONSTRUCTION SUPERVISION OF THE PROPOSED PEDESTRIAN FOOTBRIDGE</t>
  </si>
  <si>
    <t>CONS-400-07-05</t>
  </si>
  <si>
    <t>CONSULTANCY SERVICES FOR THE PREPARATION OF DETAILED ENGINEERING DESIGN AND CONSTRUCTION SUPERVISION FOR THE CLOSURE OF LANDFILL</t>
  </si>
  <si>
    <t>ENGG/MTD</t>
  </si>
  <si>
    <t>CONSULTANCY SERVICE FOR THE PREPARATION OF DETAILED ENGINEERING DESIGN AND CONSTRUCTION SUPERVISION FOR THE CONSTRUCTION OF NEW UPPER BINICTICAN BRIDGE</t>
  </si>
  <si>
    <t>PPMD</t>
  </si>
  <si>
    <t>COMMON-USE SUPPLIES AND EQUIPMENTS (CSE)</t>
  </si>
  <si>
    <t xml:space="preserve">CSE FOR STOCKING </t>
  </si>
  <si>
    <t>STOCKING ITEMS NOT AVAILABLE AT PS-DBM (SEE APP-CSE 2021 FOR REFERENCE)</t>
  </si>
  <si>
    <t>AVAILABLE AT PS-DBM (SEE APP-CSE 2021 FOR REFERENCE))</t>
  </si>
  <si>
    <t xml:space="preserve"> </t>
  </si>
  <si>
    <t>2021-01</t>
  </si>
  <si>
    <t>EXECUTIVE ASSISTANTS</t>
  </si>
  <si>
    <t>BOARD SECRETARIAT</t>
  </si>
  <si>
    <t xml:space="preserve">  </t>
  </si>
  <si>
    <t>Hiring of 3 Executive Assistants under the Board Secretariat (Ex. Asst. 1-pax (Php35,105.00/mo)/ Ex. Asst. 2-pax (Php58,554.20mo)</t>
  </si>
  <si>
    <t>OFFICE CONSULTANTS</t>
  </si>
  <si>
    <t>MEDIA PRODUCTION DEPARTMENT</t>
  </si>
  <si>
    <t>Hiring of 4pax highly technical consultants under MPD (1-pax SG-16 (P35,106/mo)/ 1-pax SG-22 (P66,867/mo),/1-pax SG-23 (P75,359/m0)/ 1-pax SG-26(109,593/mo)</t>
  </si>
  <si>
    <t>2021-02</t>
  </si>
  <si>
    <t>APPRAISAL OF VARIOUS UNSERVICEABLE PROPERTIES FOR DISPOSAL</t>
  </si>
  <si>
    <t>Procurement of services for the appraisal of various U/S properties for disposal.</t>
  </si>
  <si>
    <t>ACCOUNTING DEPARTMENT</t>
  </si>
  <si>
    <t>Hiring of office consultants (SG-19) under Accounting Department</t>
  </si>
  <si>
    <t xml:space="preserve">Hiring of individual office consultants for the inventory of all SBMA fixed assets  </t>
  </si>
  <si>
    <t>OFFICE CONSULTANT</t>
  </si>
  <si>
    <t>Hiring of office consultant under LED (SG13)</t>
  </si>
  <si>
    <t>MEDICAL PROFESSIONALS</t>
  </si>
  <si>
    <t>Hiring of various medical professionals under PHSD (Radiologist-3pax  SG18 (P42,159/mo/)/ OB-Gyne-1pax SG18 (P42,159/MO)/ Internal Medicine-1pax SG18 (P42,159/mo)/ Psychologist SG18 (P42,159/mo)/ Community Health Ofr- 2pax SG18 (P42,159/mo)</t>
  </si>
  <si>
    <t>ENGINEERING DEPARTMENT</t>
  </si>
  <si>
    <t>Hiring of various Office Consultants under Engineering Dept (CE- SG22) (P66,876/MO)/ CE-G19 (P93,581/mo)</t>
  </si>
  <si>
    <t>Hiring of office consultant under MTD 1pax SG13 (P66,867/mo)</t>
  </si>
  <si>
    <t>AIRPORT DEPARTMENT</t>
  </si>
  <si>
    <t>Hiring of highly technical consultant under Airport dept. 1pax-SG24 (P66,867/mo)/ 1pax-SG25 (P85,074/mo)</t>
  </si>
  <si>
    <t>2021-10</t>
  </si>
  <si>
    <t>OSDA FOR REGULATORY</t>
  </si>
  <si>
    <t>Hiring of office consultant for GAD 1pax - SG16 (P58,554/mo)</t>
  </si>
  <si>
    <t>CONSULTANCY FOR THE AUTOMATION OF THE APPLICATION AND PERMIT SYSTEM</t>
  </si>
  <si>
    <t>ECOLOGY DEPARTMENT</t>
  </si>
  <si>
    <t>Hiring of consultancy services for automation of the application and permit system</t>
  </si>
  <si>
    <t>Procurement of consultancy services for appraisal of SBMA fixed assets</t>
  </si>
  <si>
    <t>Procurement of services for the preparation of property addressing per district for proper area identification</t>
  </si>
  <si>
    <t>Procurement of services for the formulation and implementation of divestment structure at SBIA.</t>
  </si>
  <si>
    <t>Procurement of services fot the updating on sbpamp baseline studies.</t>
  </si>
  <si>
    <t>Outsourcing of Grass Cutting/ Ground Maintenance/ Street Sweeping &amp; Maintenance and Landscape areas</t>
  </si>
  <si>
    <t>Outsourcing of Services</t>
  </si>
  <si>
    <t>BOTON WHARF APRON, BOTON ROAD NETWORK, CARGO CONTROL BRANCH OFFICE(TIPO), PUBLIC RESTROOMS AT NSD COMPOUND, NSD PERIMETER FENCE, REPAIR OF POTHOLES AT MARINE TERMINAL, TERMINAL OPERATIONS DIVISION OFFICE BUILDING (NSD COMPOUND), RE-INSTALLATION OF CONCRETE BLOCKS AT LEYTE WHARF, REPAIR OF BLDG. 1010 PHASE 2, ILLUMINATION OF SATTLER PIER, REHABILITATION OF SATTLER PIER</t>
  </si>
  <si>
    <t>LUMPSUM AMOUNT FOR DAY TO DAY MTD REPAIR WORKS</t>
  </si>
  <si>
    <t>300-08-02</t>
  </si>
  <si>
    <t>(Proposed NG Funded Project, Awaiting approval of GAA for fund source and inclusion in Early Procurement Activity)</t>
  </si>
  <si>
    <t>ON GOING</t>
  </si>
  <si>
    <t>CONS-400-01-01</t>
  </si>
  <si>
    <t>CONS-400-07-02</t>
  </si>
  <si>
    <t>TOTAL</t>
  </si>
  <si>
    <t>CAPEX</t>
  </si>
  <si>
    <t>PROJDECT</t>
  </si>
  <si>
    <t>OFFICE</t>
  </si>
  <si>
    <t>400-07-08</t>
  </si>
  <si>
    <t>PERIMETER FENCE PHASE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</si>
</sst>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 (&quot;#,##0.00\);&quot; -&quot;#\ ;@\ "/>
    <numFmt numFmtId="165" formatCode="0\ ;&quot; (&quot;0\);&quot; -&quot;#\ ;@\ "/>
    <numFmt numFmtId="166" formatCode="d/mmm"/>
  </numFmts>
  <fonts count="12">
    <font>
      <sz val="11"/>
      <color indexed="8"/>
      <name val="Arial1"/>
    </font>
    <font>
      <b/>
      <sz val="14"/>
      <color indexed="8"/>
      <name val="Arial1"/>
    </font>
    <font>
      <sz val="10"/>
      <color indexed="8"/>
      <name val="Arial1"/>
    </font>
    <font>
      <b/>
      <sz val="9"/>
      <color indexed="8"/>
      <name val="Arial1"/>
    </font>
    <font>
      <b/>
      <sz val="8"/>
      <color indexed="8"/>
      <name val="Arial1"/>
    </font>
    <font>
      <sz val="9"/>
      <color indexed="8"/>
      <name val="Arial1"/>
    </font>
    <font>
      <sz val="8"/>
      <color indexed="8"/>
      <name val="Arial1"/>
    </font>
    <font>
      <b/>
      <sz val="10"/>
      <color indexed="8"/>
      <name val="Arial1"/>
    </font>
    <font>
      <u/>
      <sz val="10"/>
      <color indexed="12"/>
      <name val="Arial1"/>
    </font>
    <font>
      <b/>
      <sz val="11"/>
      <color indexed="8"/>
      <name val="Arial1"/>
    </font>
    <font>
      <sz val="11"/>
      <color indexed="8"/>
      <name val="Arial1"/>
    </font>
    <font>
      <sz val="10"/>
      <color indexed="12"/>
      <name val="Arial1"/>
    </font>
  </fonts>
  <fills count="6">
    <fill>
      <patternFill patternType="none"/>
    </fill>
    <fill>
      <patternFill patternType="gray125"/>
    </fill>
    <fill>
      <patternFill patternType="solid">
        <fgColor indexed="53"/>
        <bgColor indexed="52"/>
      </patternFill>
    </fill>
    <fill>
      <patternFill patternType="solid">
        <fgColor indexed="9"/>
        <bgColor indexed="26"/>
      </patternFill>
    </fill>
    <fill>
      <patternFill patternType="solid">
        <fgColor indexed="8"/>
        <bgColor indexed="58"/>
      </patternFill>
    </fill>
    <fill>
      <patternFill patternType="solid">
        <fgColor indexed="57"/>
        <bgColor indexed="21"/>
      </patternFill>
    </fill>
  </fills>
  <borders count="27">
    <border>
      <left/>
      <right/>
      <top/>
      <bottom/>
      <diagonal/>
    </border>
    <border>
      <left style="medium">
        <color indexed="8"/>
      </left>
      <right style="hair">
        <color indexed="8"/>
      </right>
      <top style="medium">
        <color indexed="8"/>
      </top>
      <bottom style="double">
        <color indexed="8"/>
      </bottom>
      <diagonal/>
    </border>
    <border>
      <left style="hair">
        <color indexed="8"/>
      </left>
      <right style="hair">
        <color indexed="8"/>
      </right>
      <top style="medium">
        <color indexed="8"/>
      </top>
      <bottom style="double">
        <color indexed="8"/>
      </bottom>
      <diagonal/>
    </border>
    <border>
      <left style="hair">
        <color indexed="8"/>
      </left>
      <right style="hair">
        <color indexed="8"/>
      </right>
      <top style="medium">
        <color indexed="8"/>
      </top>
      <bottom/>
      <diagonal/>
    </border>
    <border>
      <left style="hair">
        <color indexed="8"/>
      </left>
      <right style="medium">
        <color indexed="8"/>
      </right>
      <top style="medium">
        <color indexed="8"/>
      </top>
      <bottom style="double">
        <color indexed="8"/>
      </bottom>
      <diagonal/>
    </border>
    <border>
      <left style="hair">
        <color indexed="8"/>
      </left>
      <right style="hair">
        <color indexed="8"/>
      </right>
      <top style="hair">
        <color indexed="8"/>
      </top>
      <bottom style="hair">
        <color indexed="8"/>
      </bottom>
      <diagonal/>
    </border>
    <border>
      <left/>
      <right style="hair">
        <color indexed="8"/>
      </right>
      <top/>
      <bottom style="double">
        <color indexed="8"/>
      </bottom>
      <diagonal/>
    </border>
    <border>
      <left style="hair">
        <color indexed="8"/>
      </left>
      <right/>
      <top/>
      <bottom style="double">
        <color indexed="8"/>
      </bottom>
      <diagonal/>
    </border>
    <border>
      <left/>
      <right/>
      <top/>
      <bottom style="double">
        <color indexed="8"/>
      </bottom>
      <diagonal/>
    </border>
    <border>
      <left style="hair">
        <color indexed="8"/>
      </left>
      <right/>
      <top/>
      <bottom/>
      <diagonal/>
    </border>
    <border>
      <left style="hair">
        <color indexed="8"/>
      </left>
      <right style="hair">
        <color indexed="8"/>
      </right>
      <top/>
      <bottom/>
      <diagonal/>
    </border>
    <border>
      <left style="hair">
        <color indexed="8"/>
      </left>
      <right style="medium">
        <color indexed="8"/>
      </right>
      <top/>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right style="hair">
        <color indexed="8"/>
      </right>
      <top style="medium">
        <color indexed="8"/>
      </top>
      <bottom style="double">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3">
    <xf numFmtId="0" fontId="0" fillId="0" borderId="0"/>
    <xf numFmtId="164" fontId="2" fillId="0" borderId="0" applyBorder="0" applyProtection="0"/>
    <xf numFmtId="0" fontId="8" fillId="0"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cellStyleXfs>
  <cellXfs count="141">
    <xf numFmtId="0" fontId="0" fillId="0" borderId="0" xfId="0"/>
    <xf numFmtId="0" fontId="0" fillId="3" borderId="0" xfId="0" applyNumberForma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horizontal="left"/>
      <protection locked="0"/>
    </xf>
    <xf numFmtId="0" fontId="1" fillId="3" borderId="0" xfId="0" applyNumberFormat="1" applyFont="1" applyFill="1" applyAlignment="1" applyProtection="1">
      <alignment horizontal="center"/>
      <protection locked="0"/>
    </xf>
    <xf numFmtId="0" fontId="2" fillId="3" borderId="0" xfId="0" applyNumberFormat="1" applyFont="1" applyFill="1" applyAlignment="1" applyProtection="1">
      <alignment horizontal="center"/>
      <protection locked="0"/>
    </xf>
    <xf numFmtId="0" fontId="2" fillId="3" borderId="0" xfId="0" applyNumberFormat="1" applyFont="1" applyFill="1" applyProtection="1">
      <protection locked="0"/>
    </xf>
    <xf numFmtId="0" fontId="3" fillId="3" borderId="0" xfId="0" applyNumberFormat="1" applyFont="1" applyFill="1" applyAlignment="1" applyProtection="1">
      <alignment horizontal="center" vertical="top" wrapText="1"/>
      <protection locked="0"/>
    </xf>
    <xf numFmtId="0" fontId="4" fillId="3" borderId="6" xfId="0" applyNumberFormat="1" applyFont="1" applyFill="1" applyBorder="1" applyAlignment="1" applyProtection="1">
      <alignment horizontal="center" vertical="top" wrapText="1"/>
      <protection locked="0"/>
    </xf>
    <xf numFmtId="0" fontId="4" fillId="3" borderId="7" xfId="0" applyNumberFormat="1" applyFont="1" applyFill="1" applyBorder="1" applyAlignment="1" applyProtection="1">
      <alignment horizontal="center" vertical="top" wrapText="1"/>
      <protection locked="0"/>
    </xf>
    <xf numFmtId="0" fontId="4" fillId="3" borderId="8" xfId="0" applyNumberFormat="1" applyFont="1" applyFill="1" applyBorder="1" applyAlignment="1" applyProtection="1">
      <alignment horizontal="center" vertical="top" wrapText="1"/>
      <protection locked="0"/>
    </xf>
    <xf numFmtId="0" fontId="3" fillId="3" borderId="7" xfId="0" applyNumberFormat="1" applyFont="1" applyFill="1" applyBorder="1" applyAlignment="1" applyProtection="1">
      <alignment horizontal="center" vertical="top" wrapText="1"/>
      <protection locked="0"/>
    </xf>
    <xf numFmtId="0" fontId="3" fillId="3" borderId="8" xfId="0" applyNumberFormat="1" applyFont="1" applyFill="1" applyBorder="1" applyAlignment="1" applyProtection="1">
      <alignment horizontal="center" vertical="top" wrapText="1"/>
      <protection locked="0"/>
    </xf>
    <xf numFmtId="0" fontId="3" fillId="3" borderId="6" xfId="0" applyNumberFormat="1" applyFont="1" applyFill="1" applyBorder="1" applyAlignment="1" applyProtection="1">
      <alignment horizontal="center" vertical="top" wrapText="1"/>
      <protection locked="0"/>
    </xf>
    <xf numFmtId="0" fontId="5" fillId="3" borderId="0" xfId="0" applyNumberFormat="1" applyFont="1" applyFill="1" applyProtection="1">
      <protection locked="0"/>
    </xf>
    <xf numFmtId="0" fontId="6" fillId="3" borderId="0" xfId="0" applyNumberFormat="1" applyFont="1" applyFill="1" applyProtection="1">
      <protection locked="0"/>
    </xf>
    <xf numFmtId="0" fontId="6" fillId="3" borderId="9" xfId="0" applyNumberFormat="1" applyFont="1" applyFill="1" applyBorder="1" applyProtection="1">
      <protection locked="0"/>
    </xf>
    <xf numFmtId="0" fontId="6" fillId="3" borderId="10" xfId="0" applyNumberFormat="1" applyFont="1" applyFill="1" applyBorder="1" applyProtection="1">
      <protection locked="0"/>
    </xf>
    <xf numFmtId="0" fontId="6" fillId="3" borderId="9" xfId="0" applyNumberFormat="1" applyFont="1" applyFill="1" applyBorder="1" applyAlignment="1" applyProtection="1">
      <alignment horizontal="center"/>
      <protection locked="0"/>
    </xf>
    <xf numFmtId="0" fontId="6" fillId="3" borderId="10" xfId="0" applyNumberFormat="1" applyFont="1" applyFill="1" applyBorder="1" applyAlignment="1" applyProtection="1">
      <alignment horizontal="center"/>
      <protection locked="0"/>
    </xf>
    <xf numFmtId="0" fontId="6" fillId="3" borderId="11" xfId="0" applyNumberFormat="1" applyFont="1" applyFill="1" applyBorder="1" applyProtection="1">
      <protection locked="0"/>
    </xf>
    <xf numFmtId="0" fontId="0" fillId="0" borderId="0" xfId="0" applyNumberFormat="1" applyAlignment="1" applyProtection="1">
      <alignment vertical="center"/>
      <protection locked="0"/>
    </xf>
    <xf numFmtId="0" fontId="0" fillId="3" borderId="0" xfId="0" applyNumberFormat="1" applyFill="1" applyAlignment="1" applyProtection="1">
      <alignment vertical="center"/>
    </xf>
    <xf numFmtId="0" fontId="7" fillId="3" borderId="5" xfId="0" applyNumberFormat="1" applyFont="1" applyFill="1" applyBorder="1" applyAlignment="1" applyProtection="1">
      <alignment horizontal="center" vertical="center"/>
    </xf>
    <xf numFmtId="0" fontId="0" fillId="3" borderId="0" xfId="0" applyNumberFormat="1" applyFill="1" applyAlignment="1" applyProtection="1">
      <alignment vertical="center"/>
      <protection locked="0"/>
    </xf>
    <xf numFmtId="0" fontId="7" fillId="3" borderId="5" xfId="0" applyNumberFormat="1" applyFont="1" applyFill="1" applyBorder="1" applyAlignment="1" applyProtection="1">
      <alignment vertical="center"/>
    </xf>
    <xf numFmtId="0" fontId="3" fillId="3" borderId="13" xfId="0" applyNumberFormat="1" applyFont="1" applyFill="1" applyBorder="1" applyAlignment="1" applyProtection="1">
      <alignment horizontal="center" vertical="center" wrapText="1"/>
    </xf>
    <xf numFmtId="0" fontId="0" fillId="4" borderId="0" xfId="0" applyNumberFormat="1" applyFill="1" applyAlignment="1" applyProtection="1">
      <alignment vertical="center"/>
    </xf>
    <xf numFmtId="0" fontId="2" fillId="3" borderId="12" xfId="0" applyNumberFormat="1" applyFont="1" applyFill="1" applyBorder="1" applyAlignment="1" applyProtection="1">
      <alignment vertical="center" wrapText="1"/>
    </xf>
    <xf numFmtId="0" fontId="3" fillId="3" borderId="5"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2" fillId="3" borderId="5" xfId="0" applyNumberFormat="1" applyFont="1" applyFill="1" applyBorder="1" applyAlignment="1" applyProtection="1">
      <alignment vertical="center" wrapText="1"/>
    </xf>
    <xf numFmtId="0" fontId="3" fillId="3" borderId="0" xfId="0" applyNumberFormat="1" applyFont="1" applyFill="1" applyAlignment="1" applyProtection="1">
      <alignment horizontal="center" vertical="center" wrapText="1"/>
    </xf>
    <xf numFmtId="0" fontId="0" fillId="0" borderId="0" xfId="0" applyNumberFormat="1" applyAlignment="1" applyProtection="1">
      <alignment vertical="center"/>
    </xf>
    <xf numFmtId="0" fontId="0" fillId="3" borderId="5" xfId="0" applyNumberFormat="1" applyFill="1" applyBorder="1" applyAlignment="1" applyProtection="1">
      <alignment vertical="center"/>
    </xf>
    <xf numFmtId="0" fontId="2" fillId="3" borderId="5" xfId="0" applyNumberFormat="1" applyFont="1" applyFill="1" applyBorder="1" applyAlignment="1" applyProtection="1">
      <alignment horizontal="center" vertical="center"/>
    </xf>
    <xf numFmtId="0" fontId="2" fillId="5" borderId="5" xfId="0" applyNumberFormat="1" applyFont="1" applyFill="1" applyBorder="1" applyAlignment="1" applyProtection="1">
      <alignment vertical="center" wrapText="1"/>
    </xf>
    <xf numFmtId="0" fontId="8" fillId="3" borderId="5" xfId="2" applyNumberFormat="1" applyFont="1" applyFill="1" applyBorder="1" applyAlignment="1" applyProtection="1">
      <alignment vertical="center" wrapText="1"/>
    </xf>
    <xf numFmtId="0" fontId="7" fillId="3" borderId="5" xfId="0" applyNumberFormat="1" applyFont="1" applyFill="1" applyBorder="1" applyAlignment="1" applyProtection="1">
      <alignment vertical="center" wrapText="1"/>
    </xf>
    <xf numFmtId="0" fontId="9" fillId="3" borderId="5" xfId="0" applyNumberFormat="1" applyFont="1" applyFill="1" applyBorder="1" applyAlignment="1" applyProtection="1">
      <alignment vertical="center" wrapText="1"/>
    </xf>
    <xf numFmtId="0" fontId="0" fillId="0" borderId="0" xfId="0" applyNumberFormat="1"/>
    <xf numFmtId="0" fontId="2" fillId="0" borderId="0" xfId="0" applyNumberFormat="1" applyFont="1"/>
    <xf numFmtId="0" fontId="6" fillId="3" borderId="15" xfId="0" applyNumberFormat="1" applyFont="1" applyFill="1" applyBorder="1" applyAlignment="1" applyProtection="1">
      <alignment horizontal="center"/>
      <protection locked="0"/>
    </xf>
    <xf numFmtId="0" fontId="11" fillId="3" borderId="12" xfId="2" applyNumberFormat="1" applyFont="1" applyFill="1" applyBorder="1" applyAlignment="1" applyProtection="1">
      <alignment vertical="center" wrapText="1"/>
    </xf>
    <xf numFmtId="0" fontId="2" fillId="0" borderId="0" xfId="0" applyNumberFormat="1" applyFont="1" applyAlignment="1">
      <alignment wrapText="1"/>
    </xf>
    <xf numFmtId="0" fontId="6" fillId="3" borderId="19" xfId="0" applyNumberFormat="1" applyFont="1" applyFill="1" applyBorder="1" applyAlignment="1" applyProtection="1">
      <alignment horizontal="center" vertical="center"/>
      <protection locked="0"/>
    </xf>
    <xf numFmtId="0" fontId="6" fillId="3" borderId="15" xfId="0" applyNumberFormat="1" applyFont="1" applyFill="1" applyBorder="1" applyAlignment="1" applyProtection="1">
      <alignment horizontal="center" vertical="center"/>
      <protection locked="0"/>
    </xf>
    <xf numFmtId="4" fontId="6" fillId="3" borderId="15" xfId="0" applyNumberFormat="1" applyFont="1" applyFill="1" applyBorder="1" applyAlignment="1" applyProtection="1">
      <alignment horizontal="center" vertical="center"/>
      <protection locked="0"/>
    </xf>
    <xf numFmtId="0" fontId="6" fillId="3" borderId="0" xfId="0" applyNumberFormat="1" applyFont="1" applyFill="1" applyAlignment="1" applyProtection="1">
      <alignment horizontal="center" vertical="center"/>
      <protection locked="0"/>
    </xf>
    <xf numFmtId="0" fontId="6" fillId="3" borderId="9" xfId="0" applyNumberFormat="1" applyFont="1" applyFill="1" applyBorder="1" applyAlignment="1" applyProtection="1">
      <alignment horizontal="center" vertical="center"/>
      <protection locked="0"/>
    </xf>
    <xf numFmtId="166" fontId="6" fillId="3" borderId="9" xfId="0" applyNumberFormat="1" applyFont="1" applyFill="1" applyBorder="1" applyAlignment="1" applyProtection="1">
      <alignment horizontal="center" vertical="center"/>
      <protection locked="0"/>
    </xf>
    <xf numFmtId="0" fontId="6" fillId="3" borderId="10" xfId="0" applyNumberFormat="1" applyFont="1" applyFill="1" applyBorder="1" applyAlignment="1" applyProtection="1">
      <alignment horizontal="center" vertical="center"/>
      <protection locked="0"/>
    </xf>
    <xf numFmtId="4" fontId="6" fillId="3" borderId="9" xfId="0" applyNumberFormat="1" applyFont="1" applyFill="1" applyBorder="1" applyAlignment="1" applyProtection="1">
      <alignment horizontal="center" vertical="center"/>
      <protection locked="0"/>
    </xf>
    <xf numFmtId="165" fontId="6" fillId="3" borderId="10" xfId="1" applyNumberFormat="1" applyFont="1" applyFill="1" applyBorder="1" applyAlignment="1" applyProtection="1">
      <alignment horizontal="center" vertical="center"/>
      <protection locked="0"/>
    </xf>
    <xf numFmtId="165" fontId="6" fillId="3" borderId="9" xfId="1" applyNumberFormat="1" applyFont="1" applyFill="1" applyBorder="1" applyAlignment="1" applyProtection="1">
      <alignment horizontal="center" vertical="center"/>
      <protection locked="0"/>
    </xf>
    <xf numFmtId="0" fontId="6" fillId="3" borderId="11" xfId="0" applyNumberFormat="1" applyFont="1" applyFill="1" applyBorder="1" applyAlignment="1" applyProtection="1">
      <alignment vertical="center"/>
      <protection locked="0"/>
    </xf>
    <xf numFmtId="0" fontId="2" fillId="3" borderId="0" xfId="0" applyNumberFormat="1" applyFont="1" applyFill="1" applyAlignment="1" applyProtection="1">
      <alignment vertical="center"/>
      <protection locked="0"/>
    </xf>
    <xf numFmtId="0" fontId="6" fillId="3" borderId="0" xfId="0" applyNumberFormat="1" applyFont="1" applyFill="1" applyAlignment="1" applyProtection="1">
      <alignment vertical="center"/>
      <protection locked="0"/>
    </xf>
    <xf numFmtId="0" fontId="6" fillId="3" borderId="9" xfId="0" applyNumberFormat="1" applyFont="1" applyFill="1" applyBorder="1" applyAlignment="1" applyProtection="1">
      <alignment vertical="center"/>
      <protection locked="0"/>
    </xf>
    <xf numFmtId="0" fontId="6" fillId="3" borderId="10" xfId="0" applyNumberFormat="1" applyFont="1" applyFill="1" applyBorder="1" applyAlignment="1" applyProtection="1">
      <alignment vertical="center"/>
      <protection locked="0"/>
    </xf>
    <xf numFmtId="0" fontId="6" fillId="3" borderId="15" xfId="0" applyNumberFormat="1" applyFont="1" applyFill="1" applyBorder="1" applyAlignment="1" applyProtection="1">
      <alignment horizontal="center" vertical="center" wrapText="1"/>
      <protection locked="0"/>
    </xf>
    <xf numFmtId="0" fontId="6" fillId="3" borderId="24" xfId="0" applyNumberFormat="1" applyFont="1" applyFill="1" applyBorder="1" applyAlignment="1" applyProtection="1">
      <alignment horizontal="center" vertical="center"/>
      <protection locked="0"/>
    </xf>
    <xf numFmtId="4" fontId="6" fillId="3" borderId="24" xfId="0" applyNumberFormat="1" applyFont="1" applyFill="1" applyBorder="1" applyAlignment="1" applyProtection="1">
      <alignment horizontal="center" vertical="center"/>
      <protection locked="0"/>
    </xf>
    <xf numFmtId="0" fontId="4" fillId="3" borderId="9" xfId="0" applyNumberFormat="1" applyFont="1" applyFill="1" applyBorder="1" applyAlignment="1" applyProtection="1">
      <alignment horizontal="center" vertical="center"/>
      <protection locked="0"/>
    </xf>
    <xf numFmtId="0" fontId="6" fillId="3" borderId="11" xfId="0" applyNumberFormat="1" applyFont="1" applyFill="1" applyBorder="1" applyAlignment="1" applyProtection="1">
      <alignment horizontal="center" vertical="center"/>
      <protection locked="0"/>
    </xf>
    <xf numFmtId="0" fontId="2" fillId="3" borderId="0" xfId="0" applyNumberFormat="1" applyFont="1" applyFill="1" applyAlignment="1" applyProtection="1">
      <alignment horizontal="center" vertical="center"/>
      <protection locked="0"/>
    </xf>
    <xf numFmtId="0" fontId="6" fillId="3" borderId="20" xfId="0" applyNumberFormat="1" applyFont="1" applyFill="1" applyBorder="1" applyAlignment="1" applyProtection="1">
      <alignment horizontal="center" vertical="center" wrapText="1"/>
      <protection locked="0"/>
    </xf>
    <xf numFmtId="0" fontId="6" fillId="3" borderId="20" xfId="0" applyNumberFormat="1" applyFont="1" applyFill="1" applyBorder="1" applyAlignment="1" applyProtection="1">
      <alignment horizontal="center" vertical="center"/>
      <protection locked="0"/>
    </xf>
    <xf numFmtId="0" fontId="6" fillId="3" borderId="20" xfId="0" applyNumberFormat="1" applyFont="1" applyFill="1" applyBorder="1" applyAlignment="1" applyProtection="1">
      <alignment horizontal="center" vertical="top" wrapText="1"/>
      <protection locked="0"/>
    </xf>
    <xf numFmtId="14" fontId="6" fillId="3" borderId="24" xfId="0" applyNumberFormat="1" applyFont="1" applyFill="1" applyBorder="1" applyAlignment="1" applyProtection="1">
      <alignment horizontal="center" vertical="center"/>
      <protection locked="0"/>
    </xf>
    <xf numFmtId="14" fontId="6" fillId="3" borderId="15" xfId="0" applyNumberFormat="1" applyFont="1" applyFill="1" applyBorder="1" applyAlignment="1" applyProtection="1">
      <alignment horizontal="center" vertical="center"/>
      <protection locked="0"/>
    </xf>
    <xf numFmtId="0" fontId="0" fillId="3" borderId="0" xfId="0" applyNumberFormat="1" applyFill="1" applyAlignment="1" applyProtection="1">
      <alignment horizontal="center"/>
      <protection locked="0"/>
    </xf>
    <xf numFmtId="0" fontId="1" fillId="3" borderId="0" xfId="0" applyNumberFormat="1" applyFont="1" applyFill="1" applyAlignment="1" applyProtection="1">
      <alignment horizontal="center" wrapText="1"/>
      <protection locked="0"/>
    </xf>
    <xf numFmtId="0" fontId="2" fillId="3" borderId="0" xfId="0" applyNumberFormat="1" applyFont="1" applyFill="1" applyAlignment="1" applyProtection="1">
      <alignment horizontal="center" wrapText="1"/>
      <protection locked="0"/>
    </xf>
    <xf numFmtId="0" fontId="0" fillId="3" borderId="0" xfId="0" applyNumberFormat="1" applyFill="1" applyAlignment="1" applyProtection="1">
      <alignment horizontal="center" wrapText="1"/>
      <protection locked="0"/>
    </xf>
    <xf numFmtId="4" fontId="1" fillId="3" borderId="0" xfId="0" applyNumberFormat="1" applyFont="1" applyFill="1" applyAlignment="1" applyProtection="1">
      <alignment horizontal="center"/>
      <protection locked="0"/>
    </xf>
    <xf numFmtId="4" fontId="2" fillId="3" borderId="0" xfId="0" applyNumberFormat="1" applyFont="1" applyFill="1" applyAlignment="1" applyProtection="1">
      <alignment horizontal="center"/>
      <protection locked="0"/>
    </xf>
    <xf numFmtId="4" fontId="3" fillId="3" borderId="22" xfId="0" applyNumberFormat="1" applyFont="1" applyFill="1" applyBorder="1" applyAlignment="1" applyProtection="1">
      <alignment horizontal="center" vertical="top" wrapText="1"/>
    </xf>
    <xf numFmtId="4" fontId="6" fillId="3" borderId="15" xfId="0" applyNumberFormat="1" applyFont="1" applyFill="1" applyBorder="1" applyAlignment="1" applyProtection="1">
      <alignment horizontal="center"/>
      <protection locked="0"/>
    </xf>
    <xf numFmtId="4" fontId="0" fillId="3" borderId="0" xfId="0" applyNumberFormat="1" applyFill="1" applyProtection="1">
      <protection locked="0"/>
    </xf>
    <xf numFmtId="0" fontId="6" fillId="3" borderId="25" xfId="0" applyNumberFormat="1" applyFont="1" applyFill="1" applyBorder="1" applyAlignment="1" applyProtection="1">
      <alignment horizontal="center" vertical="top"/>
      <protection locked="0"/>
    </xf>
    <xf numFmtId="0" fontId="6" fillId="3" borderId="24" xfId="0" applyNumberFormat="1" applyFont="1" applyFill="1" applyBorder="1" applyAlignment="1" applyProtection="1">
      <alignment vertical="top"/>
      <protection locked="0"/>
    </xf>
    <xf numFmtId="0" fontId="6" fillId="3" borderId="24" xfId="0" applyNumberFormat="1" applyFont="1" applyFill="1" applyBorder="1" applyAlignment="1" applyProtection="1">
      <alignment horizontal="center" vertical="top"/>
      <protection locked="0"/>
    </xf>
    <xf numFmtId="0" fontId="6" fillId="3" borderId="15" xfId="0" applyNumberFormat="1" applyFont="1" applyFill="1" applyBorder="1" applyAlignment="1" applyProtection="1">
      <alignment vertical="top"/>
      <protection locked="0"/>
    </xf>
    <xf numFmtId="4" fontId="6" fillId="3" borderId="24" xfId="0" applyNumberFormat="1" applyFont="1" applyFill="1" applyBorder="1" applyAlignment="1" applyProtection="1">
      <alignment horizontal="center" vertical="top"/>
      <protection locked="0"/>
    </xf>
    <xf numFmtId="3" fontId="6" fillId="3" borderId="24" xfId="0" applyNumberFormat="1" applyFont="1" applyFill="1" applyBorder="1" applyAlignment="1" applyProtection="1">
      <alignment horizontal="center" vertical="top"/>
      <protection locked="0"/>
    </xf>
    <xf numFmtId="0" fontId="6" fillId="3" borderId="26" xfId="0" applyNumberFormat="1" applyFont="1" applyFill="1" applyBorder="1" applyAlignment="1" applyProtection="1">
      <alignment vertical="top" wrapText="1"/>
      <protection locked="0"/>
    </xf>
    <xf numFmtId="0" fontId="6" fillId="3" borderId="15" xfId="0" applyNumberFormat="1" applyFont="1" applyFill="1" applyBorder="1" applyAlignment="1" applyProtection="1">
      <alignment horizontal="center" vertical="top"/>
      <protection locked="0"/>
    </xf>
    <xf numFmtId="4" fontId="6" fillId="3" borderId="15" xfId="0" applyNumberFormat="1" applyFont="1" applyFill="1" applyBorder="1" applyAlignment="1" applyProtection="1">
      <alignment horizontal="center" vertical="top"/>
      <protection locked="0"/>
    </xf>
    <xf numFmtId="0" fontId="6" fillId="3" borderId="20" xfId="0" applyNumberFormat="1" applyFont="1" applyFill="1" applyBorder="1" applyAlignment="1" applyProtection="1">
      <alignment vertical="top" wrapText="1"/>
      <protection locked="0"/>
    </xf>
    <xf numFmtId="0" fontId="6" fillId="3" borderId="19" xfId="0" applyNumberFormat="1" applyFont="1" applyFill="1" applyBorder="1" applyAlignment="1" applyProtection="1">
      <alignment horizontal="center" vertical="top"/>
      <protection locked="0"/>
    </xf>
    <xf numFmtId="0" fontId="6" fillId="3" borderId="15" xfId="0" applyNumberFormat="1" applyFont="1" applyFill="1" applyBorder="1" applyAlignment="1" applyProtection="1">
      <alignment horizontal="left" vertical="top" wrapText="1"/>
      <protection locked="0"/>
    </xf>
    <xf numFmtId="0" fontId="6" fillId="3" borderId="15" xfId="0" applyNumberFormat="1" applyFont="1" applyFill="1" applyBorder="1" applyAlignment="1" applyProtection="1">
      <alignment horizontal="center" vertical="top" wrapText="1"/>
      <protection locked="0"/>
    </xf>
    <xf numFmtId="0" fontId="3" fillId="3" borderId="22" xfId="0" applyNumberFormat="1" applyFont="1" applyFill="1" applyBorder="1" applyAlignment="1" applyProtection="1">
      <alignment horizontal="center" vertical="top" wrapText="1"/>
    </xf>
    <xf numFmtId="0" fontId="6" fillId="0" borderId="19" xfId="0" applyNumberFormat="1" applyFont="1" applyFill="1" applyBorder="1" applyAlignment="1" applyProtection="1">
      <alignment horizontal="center" vertical="center"/>
      <protection locked="0"/>
    </xf>
    <xf numFmtId="0" fontId="6" fillId="0" borderId="15" xfId="0" applyNumberFormat="1" applyFont="1" applyFill="1" applyBorder="1" applyAlignment="1" applyProtection="1">
      <alignment horizontal="center" vertical="center" wrapText="1"/>
      <protection locked="0"/>
    </xf>
    <xf numFmtId="0" fontId="6" fillId="0" borderId="15" xfId="0" applyNumberFormat="1" applyFont="1" applyFill="1" applyBorder="1" applyAlignment="1" applyProtection="1">
      <alignment horizontal="center" vertical="center"/>
      <protection locked="0"/>
    </xf>
    <xf numFmtId="14" fontId="6" fillId="0" borderId="24" xfId="0" applyNumberFormat="1" applyFont="1" applyFill="1" applyBorder="1" applyAlignment="1" applyProtection="1">
      <alignment horizontal="center" vertical="center"/>
      <protection locked="0"/>
    </xf>
    <xf numFmtId="14" fontId="6" fillId="0" borderId="15" xfId="0" applyNumberFormat="1" applyFont="1" applyFill="1" applyBorder="1" applyAlignment="1" applyProtection="1">
      <alignment horizontal="center" vertical="center"/>
      <protection locked="0"/>
    </xf>
    <xf numFmtId="4" fontId="6" fillId="0" borderId="15" xfId="0" applyNumberFormat="1" applyFont="1" applyFill="1" applyBorder="1" applyAlignment="1" applyProtection="1">
      <alignment horizontal="center" vertical="center"/>
      <protection locked="0"/>
    </xf>
    <xf numFmtId="0" fontId="6" fillId="0" borderId="20" xfId="0" applyNumberFormat="1" applyFont="1" applyFill="1" applyBorder="1" applyAlignment="1" applyProtection="1">
      <alignment vertical="top" wrapText="1"/>
      <protection locked="0"/>
    </xf>
    <xf numFmtId="0" fontId="6" fillId="0" borderId="0" xfId="0" applyNumberFormat="1" applyFont="1" applyFill="1" applyAlignment="1" applyProtection="1">
      <alignment horizontal="center" vertical="center"/>
      <protection locked="0"/>
    </xf>
    <xf numFmtId="0" fontId="6" fillId="0" borderId="9" xfId="0" applyNumberFormat="1" applyFont="1" applyFill="1" applyBorder="1" applyAlignment="1" applyProtection="1">
      <alignment horizontal="center" vertical="center"/>
      <protection locked="0"/>
    </xf>
    <xf numFmtId="0" fontId="6" fillId="0" borderId="10" xfId="0" applyNumberFormat="1" applyFont="1" applyFill="1" applyBorder="1" applyAlignment="1" applyProtection="1">
      <alignment horizontal="center" vertical="center"/>
      <protection locked="0"/>
    </xf>
    <xf numFmtId="0" fontId="6" fillId="0" borderId="11" xfId="0" applyNumberFormat="1" applyFont="1" applyFill="1" applyBorder="1" applyAlignment="1" applyProtection="1">
      <alignment horizontal="center" vertical="center"/>
      <protection locked="0"/>
    </xf>
    <xf numFmtId="0" fontId="2" fillId="0" borderId="0" xfId="0" applyNumberFormat="1" applyFont="1" applyFill="1" applyAlignment="1" applyProtection="1">
      <alignment horizontal="center" vertical="center"/>
      <protection locked="0"/>
    </xf>
    <xf numFmtId="4" fontId="2" fillId="3" borderId="0" xfId="0" applyNumberFormat="1" applyFont="1" applyFill="1" applyAlignment="1" applyProtection="1">
      <alignment horizontal="center" vertical="center"/>
      <protection locked="0"/>
    </xf>
    <xf numFmtId="0" fontId="4" fillId="3" borderId="22" xfId="0" applyNumberFormat="1" applyFont="1" applyFill="1" applyBorder="1" applyAlignment="1" applyProtection="1">
      <alignment horizontal="center" vertical="top" wrapText="1"/>
    </xf>
    <xf numFmtId="4" fontId="6" fillId="0" borderId="15" xfId="0" applyNumberFormat="1" applyFont="1" applyFill="1" applyBorder="1" applyAlignment="1" applyProtection="1">
      <alignment horizontal="center"/>
      <protection locked="0"/>
    </xf>
    <xf numFmtId="166" fontId="6" fillId="0" borderId="9" xfId="0" applyNumberFormat="1" applyFont="1" applyFill="1" applyBorder="1" applyAlignment="1" applyProtection="1">
      <alignment horizontal="center" vertical="center"/>
      <protection locked="0"/>
    </xf>
    <xf numFmtId="4" fontId="6" fillId="0" borderId="9" xfId="0" applyNumberFormat="1" applyFont="1" applyFill="1" applyBorder="1" applyAlignment="1" applyProtection="1">
      <alignment horizontal="center" vertical="center"/>
      <protection locked="0"/>
    </xf>
    <xf numFmtId="165" fontId="6" fillId="0" borderId="10" xfId="1" applyNumberFormat="1" applyFont="1" applyFill="1" applyBorder="1" applyAlignment="1" applyProtection="1">
      <alignment horizontal="center" vertical="center"/>
      <protection locked="0"/>
    </xf>
    <xf numFmtId="165" fontId="6" fillId="0" borderId="9" xfId="1" applyNumberFormat="1" applyFont="1" applyFill="1" applyBorder="1" applyAlignment="1" applyProtection="1">
      <alignment horizontal="center" vertical="center"/>
      <protection locked="0"/>
    </xf>
    <xf numFmtId="0" fontId="6" fillId="0" borderId="11" xfId="0" applyNumberFormat="1" applyFont="1" applyFill="1" applyBorder="1" applyAlignment="1" applyProtection="1">
      <alignment vertical="center"/>
      <protection locked="0"/>
    </xf>
    <xf numFmtId="0" fontId="2" fillId="0" borderId="0" xfId="0" applyNumberFormat="1" applyFont="1" applyFill="1" applyAlignment="1" applyProtection="1">
      <alignment vertical="center"/>
      <protection locked="0"/>
    </xf>
    <xf numFmtId="0" fontId="6" fillId="0" borderId="20" xfId="0" applyNumberFormat="1" applyFont="1" applyFill="1" applyBorder="1" applyAlignment="1" applyProtection="1">
      <alignment horizontal="center" vertical="center" wrapText="1"/>
      <protection locked="0"/>
    </xf>
    <xf numFmtId="0" fontId="6" fillId="0" borderId="0" xfId="0" applyNumberFormat="1" applyFont="1" applyFill="1" applyAlignment="1" applyProtection="1">
      <alignment vertical="center"/>
      <protection locked="0"/>
    </xf>
    <xf numFmtId="0" fontId="6" fillId="0" borderId="9" xfId="0" applyNumberFormat="1" applyFont="1" applyFill="1" applyBorder="1" applyAlignment="1" applyProtection="1">
      <alignment vertical="center"/>
      <protection locked="0"/>
    </xf>
    <xf numFmtId="0" fontId="6" fillId="0" borderId="10" xfId="0" applyNumberFormat="1" applyFont="1" applyFill="1" applyBorder="1" applyAlignment="1" applyProtection="1">
      <alignment vertical="center"/>
      <protection locked="0"/>
    </xf>
    <xf numFmtId="0" fontId="6" fillId="0" borderId="15" xfId="0" applyNumberFormat="1" applyFont="1" applyFill="1" applyBorder="1" applyAlignment="1" applyProtection="1">
      <alignment horizontal="center"/>
      <protection locked="0"/>
    </xf>
    <xf numFmtId="4" fontId="2" fillId="0" borderId="0" xfId="0" applyNumberFormat="1" applyFont="1" applyFill="1" applyAlignment="1" applyProtection="1">
      <alignment horizontal="center" vertical="center"/>
      <protection locked="0"/>
    </xf>
    <xf numFmtId="0" fontId="6" fillId="0" borderId="25" xfId="0" applyNumberFormat="1" applyFont="1" applyFill="1" applyBorder="1" applyAlignment="1" applyProtection="1">
      <alignment horizontal="center" vertical="center"/>
      <protection locked="0"/>
    </xf>
    <xf numFmtId="0" fontId="6" fillId="0" borderId="24" xfId="0" applyNumberFormat="1" applyFont="1" applyFill="1" applyBorder="1" applyAlignment="1" applyProtection="1">
      <alignment horizontal="center" vertical="center" wrapText="1"/>
      <protection locked="0"/>
    </xf>
    <xf numFmtId="4" fontId="6" fillId="0" borderId="24" xfId="0" applyNumberFormat="1" applyFont="1" applyFill="1" applyBorder="1" applyAlignment="1" applyProtection="1">
      <alignment horizontal="center" vertical="center"/>
      <protection locked="0"/>
    </xf>
    <xf numFmtId="0" fontId="6" fillId="0" borderId="26" xfId="0" applyNumberFormat="1" applyFont="1" applyFill="1" applyBorder="1" applyAlignment="1" applyProtection="1">
      <alignment horizontal="center" vertical="center" wrapText="1"/>
      <protection locked="0"/>
    </xf>
    <xf numFmtId="0" fontId="3" fillId="3" borderId="2" xfId="0" applyNumberFormat="1" applyFont="1" applyFill="1" applyBorder="1" applyAlignment="1" applyProtection="1">
      <alignment horizontal="center" vertical="top" wrapText="1"/>
      <protection locked="0"/>
    </xf>
    <xf numFmtId="0" fontId="3" fillId="3" borderId="3" xfId="0" applyNumberFormat="1" applyFont="1" applyFill="1" applyBorder="1" applyAlignment="1" applyProtection="1">
      <alignment horizontal="center" vertical="top" wrapText="1"/>
      <protection locked="0"/>
    </xf>
    <xf numFmtId="0" fontId="3" fillId="3" borderId="4" xfId="0" applyNumberFormat="1" applyFont="1" applyFill="1" applyBorder="1" applyAlignment="1" applyProtection="1">
      <alignment horizontal="center" vertical="top" wrapText="1"/>
      <protection locked="0"/>
    </xf>
    <xf numFmtId="0" fontId="3" fillId="3" borderId="16" xfId="0" applyNumberFormat="1" applyFont="1" applyFill="1" applyBorder="1" applyAlignment="1" applyProtection="1">
      <alignment horizontal="center" vertical="top" wrapText="1"/>
    </xf>
    <xf numFmtId="0" fontId="3" fillId="3" borderId="21" xfId="0" applyNumberFormat="1" applyFont="1" applyFill="1" applyBorder="1" applyAlignment="1" applyProtection="1">
      <alignment horizontal="center" vertical="top" wrapText="1"/>
    </xf>
    <xf numFmtId="0" fontId="3" fillId="3" borderId="17" xfId="0" applyNumberFormat="1" applyFont="1" applyFill="1" applyBorder="1" applyAlignment="1" applyProtection="1">
      <alignment horizontal="center" vertical="top" wrapText="1"/>
    </xf>
    <xf numFmtId="0" fontId="3" fillId="3" borderId="22" xfId="0" applyNumberFormat="1" applyFont="1" applyFill="1" applyBorder="1" applyAlignment="1" applyProtection="1">
      <alignment horizontal="center" vertical="top" wrapText="1"/>
    </xf>
    <xf numFmtId="0" fontId="4" fillId="3" borderId="17" xfId="0" applyNumberFormat="1" applyFont="1" applyFill="1" applyBorder="1" applyAlignment="1" applyProtection="1">
      <alignment horizontal="center" vertical="top" wrapText="1"/>
    </xf>
    <xf numFmtId="0" fontId="4" fillId="3" borderId="22" xfId="0" applyNumberFormat="1" applyFont="1" applyFill="1" applyBorder="1" applyAlignment="1" applyProtection="1">
      <alignment horizontal="center" vertical="top" wrapText="1"/>
    </xf>
    <xf numFmtId="0" fontId="3" fillId="3" borderId="18" xfId="0" applyNumberFormat="1" applyFont="1" applyFill="1" applyBorder="1" applyAlignment="1" applyProtection="1">
      <alignment horizontal="center" vertical="top" wrapText="1"/>
    </xf>
    <xf numFmtId="0" fontId="3" fillId="3" borderId="23" xfId="0" applyNumberFormat="1" applyFont="1" applyFill="1" applyBorder="1" applyAlignment="1" applyProtection="1">
      <alignment horizontal="center" vertical="top" wrapText="1"/>
    </xf>
    <xf numFmtId="0" fontId="3" fillId="3" borderId="14" xfId="0" applyNumberFormat="1" applyFont="1" applyFill="1" applyBorder="1" applyAlignment="1" applyProtection="1">
      <alignment horizontal="center" vertical="top" wrapText="1"/>
      <protection locked="0"/>
    </xf>
    <xf numFmtId="0" fontId="3" fillId="3" borderId="1" xfId="0" applyNumberFormat="1" applyFont="1" applyFill="1" applyBorder="1" applyAlignment="1" applyProtection="1">
      <alignment horizontal="center" vertical="top" wrapText="1"/>
      <protection locked="0"/>
    </xf>
    <xf numFmtId="0" fontId="7" fillId="3" borderId="5" xfId="0" applyNumberFormat="1" applyFont="1" applyFill="1" applyBorder="1" applyAlignment="1" applyProtection="1">
      <alignment horizontal="center" vertical="center"/>
    </xf>
    <xf numFmtId="0" fontId="2" fillId="3" borderId="5" xfId="0" applyNumberFormat="1" applyFont="1" applyFill="1" applyBorder="1" applyAlignment="1" applyProtection="1">
      <alignment horizontal="left" vertical="center" wrapText="1"/>
    </xf>
    <xf numFmtId="0" fontId="3" fillId="3" borderId="5" xfId="0" applyNumberFormat="1" applyFont="1" applyFill="1" applyBorder="1" applyAlignment="1" applyProtection="1">
      <alignment horizontal="center" vertical="center" wrapText="1"/>
    </xf>
  </cellXfs>
  <cellStyles count="13">
    <cellStyle name="cf1" xfId="3"/>
    <cellStyle name="cf10" xfId="12"/>
    <cellStyle name="cf2" xfId="4"/>
    <cellStyle name="cf3" xfId="5"/>
    <cellStyle name="cf4" xfId="6"/>
    <cellStyle name="cf5" xfId="7"/>
    <cellStyle name="cf6" xfId="8"/>
    <cellStyle name="cf7" xfId="9"/>
    <cellStyle name="cf8" xfId="10"/>
    <cellStyle name="cf9" xfId="11"/>
    <cellStyle name="Comma" xfId="1" builtinId="3"/>
    <cellStyle name="Hyperlink" xfId="2" builtinId="8"/>
    <cellStyle name="Normal" xfId="0" builtinId="0"/>
  </cellStyles>
  <dxfs count="3">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hea/Downloads/FY2021%20SBMA%20CONSULTANC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sheetName val="how_to_fill_out-definitions"/>
      <sheetName val="data_validation"/>
    </sheetNames>
    <sheetDataSet>
      <sheetData sheetId="0"/>
      <sheetData sheetId="1"/>
      <sheetData sheetId="2">
        <row r="1">
          <cell r="A1" t="str">
            <v>Competitive Bidding</v>
          </cell>
        </row>
        <row r="2">
          <cell r="A2" t="str">
            <v>Limited Source Bidding</v>
          </cell>
        </row>
        <row r="5">
          <cell r="A5" t="str">
            <v>Shopping</v>
          </cell>
        </row>
        <row r="6">
          <cell r="A6" t="str">
            <v>NP-53.1 Two Failed Biddings</v>
          </cell>
        </row>
        <row r="15">
          <cell r="A15" t="str">
            <v>NP-53.9 - Small Value Procurement</v>
          </cell>
        </row>
        <row r="17">
          <cell r="A17" t="str">
            <v>NP-53.11 NGO Participation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bm.gov.ph/wp-content/uploads/Issuances/2015/Circular%20Letter/CL2015_7-MYO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9"/>
  <sheetViews>
    <sheetView tabSelected="1" topLeftCell="A18" workbookViewId="0">
      <selection activeCell="B26" sqref="B26"/>
    </sheetView>
  </sheetViews>
  <sheetFormatPr defaultColWidth="8.375" defaultRowHeight="36.75" customHeight="1"/>
  <cols>
    <col min="1" max="1" width="12.5" style="1" customWidth="1"/>
    <col min="2" max="2" width="20.625" style="74" customWidth="1"/>
    <col min="3" max="3" width="16.5" style="71" customWidth="1"/>
    <col min="4" max="4" width="11.125" style="71" customWidth="1"/>
    <col min="5" max="5" width="27.625" style="71" customWidth="1"/>
    <col min="6" max="6" width="10.75" style="71" customWidth="1"/>
    <col min="7" max="7" width="9" style="71" customWidth="1"/>
    <col min="8" max="9" width="9.625" style="71" customWidth="1"/>
    <col min="10" max="10" width="16.25" style="71" customWidth="1"/>
    <col min="11" max="11" width="10.25" style="1" bestFit="1" customWidth="1"/>
    <col min="12" max="12" width="9.625" style="1" customWidth="1"/>
    <col min="13" max="13" width="10.25" style="79" bestFit="1" customWidth="1"/>
    <col min="14" max="14" width="25.875" style="1" customWidth="1"/>
    <col min="15" max="43" width="0" style="1" hidden="1" customWidth="1"/>
    <col min="44" max="45" width="8.375" style="1"/>
    <col min="46" max="46" width="13.5" style="1" bestFit="1" customWidth="1"/>
    <col min="47" max="47" width="11.125" style="1" bestFit="1" customWidth="1"/>
    <col min="48" max="16384" width="8.375" style="1"/>
  </cols>
  <sheetData>
    <row r="1" spans="1:43" s="2" customFormat="1" ht="18">
      <c r="B1" s="72"/>
      <c r="C1" s="4" t="s">
        <v>219</v>
      </c>
      <c r="D1" s="4"/>
      <c r="E1" s="4"/>
      <c r="F1" s="4"/>
      <c r="G1" s="4"/>
      <c r="H1" s="4"/>
      <c r="I1" s="4"/>
      <c r="J1" s="4"/>
      <c r="K1" s="4"/>
      <c r="L1" s="4"/>
      <c r="M1" s="75"/>
      <c r="O1" s="3" t="s">
        <v>0</v>
      </c>
      <c r="AD1" s="4"/>
      <c r="AE1" s="4"/>
      <c r="AF1" s="4"/>
      <c r="AG1" s="4"/>
    </row>
    <row r="2" spans="1:43" s="6" customFormat="1" ht="13.5" thickBot="1">
      <c r="A2" s="5"/>
      <c r="B2" s="73"/>
      <c r="C2" s="5"/>
      <c r="D2" s="5"/>
      <c r="E2" s="5"/>
      <c r="F2" s="5"/>
      <c r="G2" s="5"/>
      <c r="H2" s="5"/>
      <c r="I2" s="5"/>
      <c r="J2" s="5"/>
      <c r="K2" s="5"/>
      <c r="L2" s="5"/>
      <c r="M2" s="76"/>
      <c r="AD2" s="5"/>
      <c r="AE2" s="5"/>
      <c r="AF2" s="5"/>
      <c r="AG2" s="5"/>
    </row>
    <row r="3" spans="1:43" s="7" customFormat="1" ht="18" customHeight="1" thickBot="1">
      <c r="A3" s="128" t="s">
        <v>1</v>
      </c>
      <c r="B3" s="130" t="s">
        <v>2</v>
      </c>
      <c r="C3" s="130" t="s">
        <v>3</v>
      </c>
      <c r="D3" s="132" t="s">
        <v>4</v>
      </c>
      <c r="E3" s="130" t="s">
        <v>5</v>
      </c>
      <c r="F3" s="130" t="s">
        <v>6</v>
      </c>
      <c r="G3" s="130"/>
      <c r="H3" s="130"/>
      <c r="I3" s="130"/>
      <c r="J3" s="130" t="s">
        <v>7</v>
      </c>
      <c r="K3" s="130" t="s">
        <v>8</v>
      </c>
      <c r="L3" s="130"/>
      <c r="M3" s="130"/>
      <c r="N3" s="134" t="s">
        <v>9</v>
      </c>
      <c r="O3" s="136" t="s">
        <v>10</v>
      </c>
      <c r="P3" s="125" t="s">
        <v>5</v>
      </c>
      <c r="Q3" s="126" t="s">
        <v>6</v>
      </c>
      <c r="R3" s="126"/>
      <c r="S3" s="126"/>
      <c r="T3" s="126"/>
      <c r="U3" s="126"/>
      <c r="V3" s="126"/>
      <c r="W3" s="126"/>
      <c r="X3" s="126"/>
      <c r="Y3" s="126"/>
      <c r="Z3" s="126"/>
      <c r="AA3" s="126"/>
      <c r="AB3" s="126"/>
      <c r="AC3" s="125" t="s">
        <v>7</v>
      </c>
      <c r="AD3" s="126" t="s">
        <v>11</v>
      </c>
      <c r="AE3" s="126"/>
      <c r="AF3" s="126"/>
      <c r="AG3" s="125" t="s">
        <v>12</v>
      </c>
      <c r="AH3" s="126" t="s">
        <v>13</v>
      </c>
      <c r="AI3" s="126"/>
      <c r="AJ3" s="126"/>
      <c r="AK3" s="126"/>
      <c r="AL3" s="126"/>
      <c r="AM3" s="126"/>
      <c r="AN3" s="126"/>
      <c r="AO3" s="126"/>
      <c r="AP3" s="126"/>
      <c r="AQ3" s="127" t="s">
        <v>14</v>
      </c>
    </row>
    <row r="4" spans="1:43" s="14" customFormat="1" ht="35.25" thickTop="1" thickBot="1">
      <c r="A4" s="129"/>
      <c r="B4" s="131"/>
      <c r="C4" s="131"/>
      <c r="D4" s="133"/>
      <c r="E4" s="131"/>
      <c r="F4" s="107" t="s">
        <v>15</v>
      </c>
      <c r="G4" s="107" t="s">
        <v>16</v>
      </c>
      <c r="H4" s="107" t="s">
        <v>17</v>
      </c>
      <c r="I4" s="107" t="s">
        <v>18</v>
      </c>
      <c r="J4" s="131"/>
      <c r="K4" s="93" t="s">
        <v>19</v>
      </c>
      <c r="L4" s="93" t="s">
        <v>20</v>
      </c>
      <c r="M4" s="77" t="s">
        <v>21</v>
      </c>
      <c r="N4" s="135"/>
      <c r="O4" s="136"/>
      <c r="P4" s="137"/>
      <c r="Q4" s="8" t="s">
        <v>22</v>
      </c>
      <c r="R4" s="9" t="s">
        <v>23</v>
      </c>
      <c r="S4" s="10" t="s">
        <v>24</v>
      </c>
      <c r="T4" s="10" t="s">
        <v>25</v>
      </c>
      <c r="U4" s="10" t="s">
        <v>26</v>
      </c>
      <c r="V4" s="10" t="s">
        <v>27</v>
      </c>
      <c r="W4" s="10" t="s">
        <v>28</v>
      </c>
      <c r="X4" s="10" t="s">
        <v>29</v>
      </c>
      <c r="Y4" s="10" t="s">
        <v>18</v>
      </c>
      <c r="Z4" s="10" t="s">
        <v>30</v>
      </c>
      <c r="AA4" s="10" t="s">
        <v>31</v>
      </c>
      <c r="AB4" s="10" t="s">
        <v>32</v>
      </c>
      <c r="AC4" s="125"/>
      <c r="AD4" s="11" t="s">
        <v>19</v>
      </c>
      <c r="AE4" s="12" t="s">
        <v>20</v>
      </c>
      <c r="AF4" s="13" t="s">
        <v>21</v>
      </c>
      <c r="AG4" s="125"/>
      <c r="AH4" s="9" t="s">
        <v>33</v>
      </c>
      <c r="AI4" s="10" t="s">
        <v>24</v>
      </c>
      <c r="AJ4" s="10" t="s">
        <v>25</v>
      </c>
      <c r="AK4" s="10" t="s">
        <v>26</v>
      </c>
      <c r="AL4" s="10" t="s">
        <v>27</v>
      </c>
      <c r="AM4" s="10" t="s">
        <v>28</v>
      </c>
      <c r="AN4" s="10" t="s">
        <v>29</v>
      </c>
      <c r="AO4" s="10" t="s">
        <v>18</v>
      </c>
      <c r="AP4" s="10" t="s">
        <v>31</v>
      </c>
      <c r="AQ4" s="127"/>
    </row>
    <row r="5" spans="1:43" s="65" customFormat="1" ht="144" customHeight="1">
      <c r="A5" s="45" t="s">
        <v>133</v>
      </c>
      <c r="B5" s="60" t="s">
        <v>135</v>
      </c>
      <c r="C5" s="60" t="s">
        <v>134</v>
      </c>
      <c r="D5" s="46" t="s">
        <v>91</v>
      </c>
      <c r="E5" s="61" t="s">
        <v>34</v>
      </c>
      <c r="F5" s="69">
        <v>44200</v>
      </c>
      <c r="G5" s="70">
        <v>44221</v>
      </c>
      <c r="H5" s="69">
        <v>44284</v>
      </c>
      <c r="I5" s="69">
        <v>44294</v>
      </c>
      <c r="J5" s="46" t="s">
        <v>93</v>
      </c>
      <c r="K5" s="62">
        <v>90772396.819999993</v>
      </c>
      <c r="L5" s="62">
        <v>90772396.819999993</v>
      </c>
      <c r="M5" s="62"/>
      <c r="N5" s="66" t="s">
        <v>135</v>
      </c>
      <c r="O5" s="48"/>
      <c r="P5" s="49"/>
      <c r="Q5" s="49"/>
      <c r="R5" s="49"/>
      <c r="S5" s="49"/>
      <c r="T5" s="49"/>
      <c r="U5" s="49"/>
      <c r="V5" s="49"/>
      <c r="W5" s="63"/>
      <c r="X5" s="49"/>
      <c r="Y5" s="49"/>
      <c r="Z5" s="49"/>
      <c r="AA5" s="49"/>
      <c r="AB5" s="49"/>
      <c r="AC5" s="51"/>
      <c r="AD5" s="49"/>
      <c r="AE5" s="49"/>
      <c r="AF5" s="51"/>
      <c r="AG5" s="49"/>
      <c r="AH5" s="49"/>
      <c r="AI5" s="49"/>
      <c r="AJ5" s="49"/>
      <c r="AK5" s="49"/>
      <c r="AL5" s="49"/>
      <c r="AM5" s="49"/>
      <c r="AN5" s="49"/>
      <c r="AO5" s="49"/>
      <c r="AP5" s="51"/>
      <c r="AQ5" s="64"/>
    </row>
    <row r="6" spans="1:43" s="65" customFormat="1" ht="144" customHeight="1">
      <c r="A6" s="45" t="s">
        <v>118</v>
      </c>
      <c r="B6" s="60" t="s">
        <v>115</v>
      </c>
      <c r="C6" s="46" t="s">
        <v>116</v>
      </c>
      <c r="D6" s="46" t="s">
        <v>91</v>
      </c>
      <c r="E6" s="61" t="s">
        <v>34</v>
      </c>
      <c r="F6" s="69">
        <v>44202</v>
      </c>
      <c r="G6" s="70">
        <v>44222</v>
      </c>
      <c r="H6" s="69">
        <v>44285</v>
      </c>
      <c r="I6" s="69">
        <v>44298</v>
      </c>
      <c r="J6" s="46" t="s">
        <v>93</v>
      </c>
      <c r="K6" s="62">
        <v>1448266.17</v>
      </c>
      <c r="L6" s="62">
        <v>1448266.17</v>
      </c>
      <c r="M6" s="62"/>
      <c r="N6" s="66" t="s">
        <v>131</v>
      </c>
      <c r="O6" s="48"/>
      <c r="P6" s="49"/>
      <c r="Q6" s="49"/>
      <c r="R6" s="49"/>
      <c r="S6" s="49"/>
      <c r="T6" s="49"/>
      <c r="U6" s="49"/>
      <c r="V6" s="49"/>
      <c r="W6" s="63"/>
      <c r="X6" s="49"/>
      <c r="Y6" s="49"/>
      <c r="Z6" s="49"/>
      <c r="AA6" s="49"/>
      <c r="AB6" s="49"/>
      <c r="AC6" s="51"/>
      <c r="AD6" s="49"/>
      <c r="AE6" s="49"/>
      <c r="AF6" s="51"/>
      <c r="AG6" s="49"/>
      <c r="AH6" s="49"/>
      <c r="AI6" s="49"/>
      <c r="AJ6" s="49"/>
      <c r="AK6" s="49"/>
      <c r="AL6" s="49"/>
      <c r="AM6" s="49"/>
      <c r="AN6" s="49"/>
      <c r="AO6" s="49"/>
      <c r="AP6" s="51"/>
      <c r="AQ6" s="64"/>
    </row>
    <row r="7" spans="1:43" s="65" customFormat="1" ht="141" customHeight="1">
      <c r="A7" s="45" t="s">
        <v>130</v>
      </c>
      <c r="B7" s="60" t="s">
        <v>128</v>
      </c>
      <c r="C7" s="46" t="s">
        <v>114</v>
      </c>
      <c r="D7" s="46" t="s">
        <v>91</v>
      </c>
      <c r="E7" s="61" t="s">
        <v>34</v>
      </c>
      <c r="F7" s="69">
        <v>44204</v>
      </c>
      <c r="G7" s="70">
        <v>44224</v>
      </c>
      <c r="H7" s="69">
        <v>44285</v>
      </c>
      <c r="I7" s="69">
        <v>44298</v>
      </c>
      <c r="J7" s="46" t="s">
        <v>103</v>
      </c>
      <c r="K7" s="62">
        <v>2524576.34</v>
      </c>
      <c r="L7" s="62">
        <v>2524576.34</v>
      </c>
      <c r="M7" s="62"/>
      <c r="N7" s="66" t="s">
        <v>132</v>
      </c>
      <c r="O7" s="48"/>
      <c r="P7" s="49"/>
      <c r="Q7" s="49"/>
      <c r="R7" s="49"/>
      <c r="S7" s="49"/>
      <c r="T7" s="49"/>
      <c r="U7" s="49"/>
      <c r="V7" s="49"/>
      <c r="W7" s="63"/>
      <c r="X7" s="49"/>
      <c r="Y7" s="49"/>
      <c r="Z7" s="49"/>
      <c r="AA7" s="49"/>
      <c r="AB7" s="49"/>
      <c r="AC7" s="51"/>
      <c r="AD7" s="49"/>
      <c r="AE7" s="49"/>
      <c r="AF7" s="51"/>
      <c r="AG7" s="49"/>
      <c r="AH7" s="49"/>
      <c r="AI7" s="49"/>
      <c r="AJ7" s="49"/>
      <c r="AK7" s="49"/>
      <c r="AL7" s="49"/>
      <c r="AM7" s="49"/>
      <c r="AN7" s="49"/>
      <c r="AO7" s="49"/>
      <c r="AP7" s="51"/>
      <c r="AQ7" s="64"/>
    </row>
    <row r="8" spans="1:43" s="56" customFormat="1" ht="22.5">
      <c r="A8" s="45" t="s">
        <v>136</v>
      </c>
      <c r="B8" s="60" t="s">
        <v>183</v>
      </c>
      <c r="C8" s="60" t="s">
        <v>134</v>
      </c>
      <c r="D8" s="46" t="s">
        <v>91</v>
      </c>
      <c r="E8" s="46" t="s">
        <v>34</v>
      </c>
      <c r="F8" s="69">
        <v>44207</v>
      </c>
      <c r="G8" s="70">
        <v>44228</v>
      </c>
      <c r="H8" s="69">
        <v>44291</v>
      </c>
      <c r="I8" s="69">
        <v>44301</v>
      </c>
      <c r="J8" s="46" t="s">
        <v>103</v>
      </c>
      <c r="K8" s="47">
        <v>15919940.35</v>
      </c>
      <c r="L8" s="47">
        <v>15919940.35</v>
      </c>
      <c r="M8" s="47"/>
      <c r="N8" s="66" t="s">
        <v>183</v>
      </c>
      <c r="O8" s="57"/>
      <c r="P8" s="58"/>
      <c r="Q8" s="58"/>
      <c r="R8" s="58"/>
      <c r="S8" s="58"/>
      <c r="T8" s="58"/>
      <c r="U8" s="58"/>
      <c r="V8" s="58"/>
      <c r="W8" s="58"/>
      <c r="X8" s="58"/>
      <c r="Y8" s="58"/>
      <c r="Z8" s="58"/>
      <c r="AA8" s="58"/>
      <c r="AB8" s="58"/>
      <c r="AC8" s="59"/>
      <c r="AD8" s="49"/>
      <c r="AE8" s="49"/>
      <c r="AF8" s="51"/>
      <c r="AG8" s="49"/>
      <c r="AH8" s="58"/>
      <c r="AI8" s="58"/>
      <c r="AJ8" s="58"/>
      <c r="AK8" s="58"/>
      <c r="AL8" s="58"/>
      <c r="AM8" s="58"/>
      <c r="AN8" s="58"/>
      <c r="AO8" s="58"/>
      <c r="AP8" s="59"/>
      <c r="AQ8" s="55"/>
    </row>
    <row r="9" spans="1:43" s="56" customFormat="1" ht="22.5">
      <c r="A9" s="45" t="s">
        <v>136</v>
      </c>
      <c r="B9" s="60" t="s">
        <v>184</v>
      </c>
      <c r="C9" s="60" t="s">
        <v>134</v>
      </c>
      <c r="D9" s="46" t="s">
        <v>91</v>
      </c>
      <c r="E9" s="46" t="s">
        <v>34</v>
      </c>
      <c r="F9" s="69">
        <v>44207</v>
      </c>
      <c r="G9" s="70">
        <v>44228</v>
      </c>
      <c r="H9" s="69">
        <v>44291</v>
      </c>
      <c r="I9" s="69">
        <v>44301</v>
      </c>
      <c r="J9" s="46" t="s">
        <v>103</v>
      </c>
      <c r="K9" s="47">
        <v>1848445.7</v>
      </c>
      <c r="L9" s="47">
        <v>1848445.7</v>
      </c>
      <c r="M9" s="47"/>
      <c r="N9" s="66" t="s">
        <v>185</v>
      </c>
      <c r="O9" s="57"/>
      <c r="P9" s="58"/>
      <c r="Q9" s="58"/>
      <c r="R9" s="58"/>
      <c r="S9" s="58"/>
      <c r="T9" s="58"/>
      <c r="U9" s="58"/>
      <c r="V9" s="58"/>
      <c r="W9" s="58"/>
      <c r="X9" s="58"/>
      <c r="Y9" s="58"/>
      <c r="Z9" s="58"/>
      <c r="AA9" s="58"/>
      <c r="AB9" s="58"/>
      <c r="AC9" s="59"/>
      <c r="AD9" s="49"/>
      <c r="AE9" s="49"/>
      <c r="AF9" s="51"/>
      <c r="AG9" s="49"/>
      <c r="AH9" s="58"/>
      <c r="AI9" s="58"/>
      <c r="AJ9" s="58"/>
      <c r="AK9" s="58"/>
      <c r="AL9" s="58"/>
      <c r="AM9" s="58"/>
      <c r="AN9" s="58"/>
      <c r="AO9" s="58"/>
      <c r="AP9" s="59"/>
      <c r="AQ9" s="55"/>
    </row>
    <row r="10" spans="1:43" s="6" customFormat="1" ht="22.5">
      <c r="A10" s="45" t="s">
        <v>137</v>
      </c>
      <c r="B10" s="60" t="s">
        <v>138</v>
      </c>
      <c r="C10" s="60" t="s">
        <v>134</v>
      </c>
      <c r="D10" s="46" t="s">
        <v>91</v>
      </c>
      <c r="E10" s="46" t="s">
        <v>47</v>
      </c>
      <c r="F10" s="69">
        <v>44209</v>
      </c>
      <c r="G10" s="70">
        <v>44229</v>
      </c>
      <c r="H10" s="69">
        <v>44292</v>
      </c>
      <c r="I10" s="69">
        <v>44302</v>
      </c>
      <c r="J10" s="46" t="s">
        <v>103</v>
      </c>
      <c r="K10" s="47">
        <v>3030789</v>
      </c>
      <c r="L10" s="47">
        <v>3030789</v>
      </c>
      <c r="M10" s="78"/>
      <c r="N10" s="66" t="s">
        <v>138</v>
      </c>
      <c r="O10" s="15"/>
      <c r="P10" s="16"/>
      <c r="Q10" s="16"/>
      <c r="R10" s="16"/>
      <c r="S10" s="16"/>
      <c r="T10" s="16"/>
      <c r="U10" s="16"/>
      <c r="V10" s="16"/>
      <c r="W10" s="16"/>
      <c r="X10" s="16"/>
      <c r="Y10" s="16"/>
      <c r="Z10" s="16"/>
      <c r="AA10" s="16"/>
      <c r="AB10" s="16"/>
      <c r="AC10" s="17"/>
      <c r="AD10" s="18"/>
      <c r="AE10" s="18"/>
      <c r="AF10" s="19"/>
      <c r="AG10" s="18"/>
      <c r="AH10" s="16"/>
      <c r="AI10" s="16"/>
      <c r="AJ10" s="16"/>
      <c r="AK10" s="16"/>
      <c r="AL10" s="16"/>
      <c r="AM10" s="16"/>
      <c r="AN10" s="16"/>
      <c r="AO10" s="16"/>
      <c r="AP10" s="17"/>
      <c r="AQ10" s="20"/>
    </row>
    <row r="11" spans="1:43" s="6" customFormat="1" ht="22.5">
      <c r="A11" s="45" t="s">
        <v>108</v>
      </c>
      <c r="B11" s="60" t="s">
        <v>139</v>
      </c>
      <c r="C11" s="60" t="s">
        <v>134</v>
      </c>
      <c r="D11" s="46" t="s">
        <v>91</v>
      </c>
      <c r="E11" s="46" t="s">
        <v>47</v>
      </c>
      <c r="F11" s="69">
        <v>44209</v>
      </c>
      <c r="G11" s="70">
        <v>44229</v>
      </c>
      <c r="H11" s="69">
        <v>44292</v>
      </c>
      <c r="I11" s="69">
        <v>44302</v>
      </c>
      <c r="J11" s="46" t="s">
        <v>103</v>
      </c>
      <c r="K11" s="47">
        <v>2639500</v>
      </c>
      <c r="L11" s="47">
        <v>2639500</v>
      </c>
      <c r="M11" s="78"/>
      <c r="N11" s="66" t="s">
        <v>139</v>
      </c>
      <c r="O11" s="15"/>
      <c r="P11" s="16"/>
      <c r="Q11" s="16"/>
      <c r="R11" s="16"/>
      <c r="S11" s="16"/>
      <c r="T11" s="16"/>
      <c r="U11" s="16"/>
      <c r="V11" s="16"/>
      <c r="W11" s="16"/>
      <c r="X11" s="16"/>
      <c r="Y11" s="16"/>
      <c r="Z11" s="16"/>
      <c r="AA11" s="16"/>
      <c r="AB11" s="16"/>
      <c r="AC11" s="17"/>
      <c r="AD11" s="18"/>
      <c r="AE11" s="18"/>
      <c r="AF11" s="19"/>
      <c r="AG11" s="18"/>
      <c r="AH11" s="16"/>
      <c r="AI11" s="16"/>
      <c r="AJ11" s="16"/>
      <c r="AK11" s="16"/>
      <c r="AL11" s="16"/>
      <c r="AM11" s="16"/>
      <c r="AN11" s="16"/>
      <c r="AO11" s="16"/>
      <c r="AP11" s="17"/>
      <c r="AQ11" s="20"/>
    </row>
    <row r="12" spans="1:43" s="6" customFormat="1" ht="22.5">
      <c r="A12" s="45" t="s">
        <v>140</v>
      </c>
      <c r="B12" s="60" t="s">
        <v>141</v>
      </c>
      <c r="C12" s="60" t="s">
        <v>114</v>
      </c>
      <c r="D12" s="46" t="s">
        <v>91</v>
      </c>
      <c r="E12" s="46" t="s">
        <v>47</v>
      </c>
      <c r="F12" s="69">
        <v>44214</v>
      </c>
      <c r="G12" s="70">
        <v>44235</v>
      </c>
      <c r="H12" s="69">
        <v>44298</v>
      </c>
      <c r="I12" s="69">
        <v>44308</v>
      </c>
      <c r="J12" s="46" t="s">
        <v>103</v>
      </c>
      <c r="K12" s="47">
        <v>200000</v>
      </c>
      <c r="L12" s="47">
        <v>200000</v>
      </c>
      <c r="M12" s="78"/>
      <c r="N12" s="66" t="s">
        <v>142</v>
      </c>
      <c r="O12" s="15"/>
      <c r="P12" s="16"/>
      <c r="Q12" s="16"/>
      <c r="R12" s="16"/>
      <c r="S12" s="16"/>
      <c r="T12" s="16"/>
      <c r="U12" s="16"/>
      <c r="V12" s="16"/>
      <c r="W12" s="16"/>
      <c r="X12" s="16"/>
      <c r="Y12" s="16"/>
      <c r="Z12" s="16"/>
      <c r="AA12" s="16"/>
      <c r="AB12" s="16"/>
      <c r="AC12" s="17"/>
      <c r="AD12" s="18"/>
      <c r="AE12" s="18"/>
      <c r="AF12" s="19"/>
      <c r="AG12" s="18"/>
      <c r="AH12" s="16"/>
      <c r="AI12" s="16"/>
      <c r="AJ12" s="16"/>
      <c r="AK12" s="16"/>
      <c r="AL12" s="16"/>
      <c r="AM12" s="16"/>
      <c r="AN12" s="16"/>
      <c r="AO12" s="16"/>
      <c r="AP12" s="17"/>
      <c r="AQ12" s="20"/>
    </row>
    <row r="13" spans="1:43" s="6" customFormat="1" ht="22.5">
      <c r="A13" s="45" t="s">
        <v>140</v>
      </c>
      <c r="B13" s="60" t="s">
        <v>141</v>
      </c>
      <c r="C13" s="60" t="s">
        <v>114</v>
      </c>
      <c r="D13" s="46" t="s">
        <v>91</v>
      </c>
      <c r="E13" s="46" t="s">
        <v>47</v>
      </c>
      <c r="F13" s="69">
        <v>44214</v>
      </c>
      <c r="G13" s="70">
        <v>44235</v>
      </c>
      <c r="H13" s="69">
        <v>44298</v>
      </c>
      <c r="I13" s="69">
        <v>44308</v>
      </c>
      <c r="J13" s="46" t="s">
        <v>103</v>
      </c>
      <c r="K13" s="47">
        <v>150000</v>
      </c>
      <c r="L13" s="47">
        <v>150000</v>
      </c>
      <c r="M13" s="78"/>
      <c r="N13" s="66" t="s">
        <v>143</v>
      </c>
      <c r="O13" s="15"/>
      <c r="P13" s="16"/>
      <c r="Q13" s="16"/>
      <c r="R13" s="16"/>
      <c r="S13" s="16"/>
      <c r="T13" s="16"/>
      <c r="U13" s="16"/>
      <c r="V13" s="16"/>
      <c r="W13" s="16"/>
      <c r="X13" s="16"/>
      <c r="Y13" s="16"/>
      <c r="Z13" s="16"/>
      <c r="AA13" s="16"/>
      <c r="AB13" s="16"/>
      <c r="AC13" s="17"/>
      <c r="AD13" s="18"/>
      <c r="AE13" s="18"/>
      <c r="AF13" s="19"/>
      <c r="AG13" s="18"/>
      <c r="AH13" s="16"/>
      <c r="AI13" s="16"/>
      <c r="AJ13" s="16"/>
      <c r="AK13" s="16"/>
      <c r="AL13" s="16"/>
      <c r="AM13" s="16"/>
      <c r="AN13" s="16"/>
      <c r="AO13" s="16"/>
      <c r="AP13" s="17"/>
      <c r="AQ13" s="20"/>
    </row>
    <row r="14" spans="1:43" s="6" customFormat="1" ht="22.5">
      <c r="A14" s="45" t="s">
        <v>140</v>
      </c>
      <c r="B14" s="60" t="s">
        <v>141</v>
      </c>
      <c r="C14" s="60" t="s">
        <v>114</v>
      </c>
      <c r="D14" s="46" t="s">
        <v>91</v>
      </c>
      <c r="E14" s="46" t="s">
        <v>34</v>
      </c>
      <c r="F14" s="69">
        <v>44216</v>
      </c>
      <c r="G14" s="70">
        <v>44236</v>
      </c>
      <c r="H14" s="69">
        <v>44298</v>
      </c>
      <c r="I14" s="69">
        <v>44308</v>
      </c>
      <c r="J14" s="46" t="s">
        <v>103</v>
      </c>
      <c r="K14" s="47">
        <v>7000000</v>
      </c>
      <c r="L14" s="47">
        <v>7000000</v>
      </c>
      <c r="M14" s="78"/>
      <c r="N14" s="66" t="s">
        <v>144</v>
      </c>
      <c r="O14" s="15"/>
      <c r="P14" s="16"/>
      <c r="Q14" s="16"/>
      <c r="R14" s="16"/>
      <c r="S14" s="16"/>
      <c r="T14" s="16"/>
      <c r="U14" s="16"/>
      <c r="V14" s="16"/>
      <c r="W14" s="16"/>
      <c r="X14" s="16"/>
      <c r="Y14" s="16"/>
      <c r="Z14" s="16"/>
      <c r="AA14" s="16"/>
      <c r="AB14" s="16"/>
      <c r="AC14" s="17"/>
      <c r="AD14" s="18"/>
      <c r="AE14" s="18"/>
      <c r="AF14" s="19"/>
      <c r="AG14" s="18"/>
      <c r="AH14" s="16"/>
      <c r="AI14" s="16"/>
      <c r="AJ14" s="16"/>
      <c r="AK14" s="16"/>
      <c r="AL14" s="16"/>
      <c r="AM14" s="16"/>
      <c r="AN14" s="16"/>
      <c r="AO14" s="16"/>
      <c r="AP14" s="17"/>
      <c r="AQ14" s="20"/>
    </row>
    <row r="15" spans="1:43" s="6" customFormat="1" ht="33.75">
      <c r="A15" s="45" t="s">
        <v>140</v>
      </c>
      <c r="B15" s="60" t="s">
        <v>141</v>
      </c>
      <c r="C15" s="60" t="s">
        <v>114</v>
      </c>
      <c r="D15" s="46" t="s">
        <v>91</v>
      </c>
      <c r="E15" s="46" t="s">
        <v>47</v>
      </c>
      <c r="F15" s="69">
        <v>44216</v>
      </c>
      <c r="G15" s="70">
        <v>44236</v>
      </c>
      <c r="H15" s="69">
        <v>44298</v>
      </c>
      <c r="I15" s="69">
        <v>44308</v>
      </c>
      <c r="J15" s="46" t="s">
        <v>103</v>
      </c>
      <c r="K15" s="47">
        <v>980000</v>
      </c>
      <c r="L15" s="47">
        <v>980000</v>
      </c>
      <c r="M15" s="78"/>
      <c r="N15" s="66" t="s">
        <v>145</v>
      </c>
      <c r="O15" s="15"/>
      <c r="P15" s="16"/>
      <c r="Q15" s="16"/>
      <c r="R15" s="16"/>
      <c r="S15" s="16"/>
      <c r="T15" s="16"/>
      <c r="U15" s="16"/>
      <c r="V15" s="16"/>
      <c r="W15" s="16"/>
      <c r="X15" s="16"/>
      <c r="Y15" s="16"/>
      <c r="Z15" s="16"/>
      <c r="AA15" s="16"/>
      <c r="AB15" s="16"/>
      <c r="AC15" s="17"/>
      <c r="AD15" s="18"/>
      <c r="AE15" s="18"/>
      <c r="AF15" s="19"/>
      <c r="AG15" s="18"/>
      <c r="AH15" s="16"/>
      <c r="AI15" s="16"/>
      <c r="AJ15" s="16"/>
      <c r="AK15" s="16"/>
      <c r="AL15" s="16"/>
      <c r="AM15" s="16"/>
      <c r="AN15" s="16"/>
      <c r="AO15" s="16"/>
      <c r="AP15" s="17"/>
      <c r="AQ15" s="20"/>
    </row>
    <row r="16" spans="1:43" s="6" customFormat="1" ht="22.5">
      <c r="A16" s="45" t="s">
        <v>140</v>
      </c>
      <c r="B16" s="60" t="s">
        <v>141</v>
      </c>
      <c r="C16" s="60" t="s">
        <v>114</v>
      </c>
      <c r="D16" s="46" t="s">
        <v>91</v>
      </c>
      <c r="E16" s="46" t="s">
        <v>34</v>
      </c>
      <c r="F16" s="69">
        <v>44216</v>
      </c>
      <c r="G16" s="70">
        <v>44236</v>
      </c>
      <c r="H16" s="69">
        <v>44298</v>
      </c>
      <c r="I16" s="69">
        <v>44308</v>
      </c>
      <c r="J16" s="46" t="s">
        <v>103</v>
      </c>
      <c r="K16" s="47">
        <v>1200000</v>
      </c>
      <c r="L16" s="47">
        <v>1200000</v>
      </c>
      <c r="M16" s="78"/>
      <c r="N16" s="67" t="s">
        <v>146</v>
      </c>
      <c r="O16" s="15"/>
      <c r="P16" s="16"/>
      <c r="Q16" s="16"/>
      <c r="R16" s="16"/>
      <c r="S16" s="16"/>
      <c r="T16" s="16"/>
      <c r="U16" s="16"/>
      <c r="V16" s="16"/>
      <c r="W16" s="16"/>
      <c r="X16" s="16"/>
      <c r="Y16" s="16"/>
      <c r="Z16" s="16"/>
      <c r="AA16" s="16"/>
      <c r="AB16" s="16"/>
      <c r="AC16" s="17"/>
      <c r="AD16" s="18"/>
      <c r="AE16" s="18"/>
      <c r="AF16" s="19"/>
      <c r="AG16" s="18"/>
      <c r="AH16" s="16"/>
      <c r="AI16" s="16"/>
      <c r="AJ16" s="16"/>
      <c r="AK16" s="16"/>
      <c r="AL16" s="16"/>
      <c r="AM16" s="16"/>
      <c r="AN16" s="16"/>
      <c r="AO16" s="16"/>
      <c r="AP16" s="17"/>
      <c r="AQ16" s="20"/>
    </row>
    <row r="17" spans="1:43" s="6" customFormat="1" ht="33.75">
      <c r="A17" s="45" t="s">
        <v>140</v>
      </c>
      <c r="B17" s="60" t="s">
        <v>141</v>
      </c>
      <c r="C17" s="60" t="s">
        <v>114</v>
      </c>
      <c r="D17" s="46" t="s">
        <v>91</v>
      </c>
      <c r="E17" s="46" t="s">
        <v>34</v>
      </c>
      <c r="F17" s="69">
        <v>44218</v>
      </c>
      <c r="G17" s="70">
        <v>44238</v>
      </c>
      <c r="H17" s="69">
        <v>44299</v>
      </c>
      <c r="I17" s="69">
        <v>44309</v>
      </c>
      <c r="J17" s="46" t="s">
        <v>103</v>
      </c>
      <c r="K17" s="47">
        <v>2500000</v>
      </c>
      <c r="L17" s="47">
        <v>2500000</v>
      </c>
      <c r="M17" s="78"/>
      <c r="N17" s="66" t="s">
        <v>147</v>
      </c>
      <c r="O17" s="15"/>
      <c r="P17" s="16"/>
      <c r="Q17" s="16"/>
      <c r="R17" s="16"/>
      <c r="S17" s="16"/>
      <c r="T17" s="16"/>
      <c r="U17" s="16"/>
      <c r="V17" s="16"/>
      <c r="W17" s="16"/>
      <c r="X17" s="16"/>
      <c r="Y17" s="16"/>
      <c r="Z17" s="16"/>
      <c r="AA17" s="16"/>
      <c r="AB17" s="16"/>
      <c r="AC17" s="17"/>
      <c r="AD17" s="18"/>
      <c r="AE17" s="18"/>
      <c r="AF17" s="19"/>
      <c r="AG17" s="18"/>
      <c r="AH17" s="16"/>
      <c r="AI17" s="16"/>
      <c r="AJ17" s="16"/>
      <c r="AK17" s="16"/>
      <c r="AL17" s="16"/>
      <c r="AM17" s="16"/>
      <c r="AN17" s="16"/>
      <c r="AO17" s="16"/>
      <c r="AP17" s="17"/>
      <c r="AQ17" s="20"/>
    </row>
    <row r="18" spans="1:43" s="6" customFormat="1" ht="22.5">
      <c r="A18" s="45" t="s">
        <v>140</v>
      </c>
      <c r="B18" s="60" t="s">
        <v>141</v>
      </c>
      <c r="C18" s="60" t="s">
        <v>102</v>
      </c>
      <c r="D18" s="46" t="s">
        <v>91</v>
      </c>
      <c r="E18" s="46" t="s">
        <v>36</v>
      </c>
      <c r="F18" s="69">
        <v>44218</v>
      </c>
      <c r="G18" s="70">
        <v>44238</v>
      </c>
      <c r="H18" s="69">
        <v>44299</v>
      </c>
      <c r="I18" s="69">
        <v>44309</v>
      </c>
      <c r="J18" s="46" t="s">
        <v>103</v>
      </c>
      <c r="K18" s="47">
        <v>6000000</v>
      </c>
      <c r="L18" s="47">
        <v>6000000</v>
      </c>
      <c r="M18" s="78"/>
      <c r="N18" s="67" t="s">
        <v>148</v>
      </c>
      <c r="O18" s="15"/>
      <c r="P18" s="16"/>
      <c r="Q18" s="16"/>
      <c r="R18" s="16"/>
      <c r="S18" s="16"/>
      <c r="T18" s="16"/>
      <c r="U18" s="16"/>
      <c r="V18" s="16"/>
      <c r="W18" s="16"/>
      <c r="X18" s="16"/>
      <c r="Y18" s="16"/>
      <c r="Z18" s="16"/>
      <c r="AA18" s="16"/>
      <c r="AB18" s="16"/>
      <c r="AC18" s="17"/>
      <c r="AD18" s="18"/>
      <c r="AE18" s="18"/>
      <c r="AF18" s="19"/>
      <c r="AG18" s="18"/>
      <c r="AH18" s="16"/>
      <c r="AI18" s="16"/>
      <c r="AJ18" s="16"/>
      <c r="AK18" s="16"/>
      <c r="AL18" s="16"/>
      <c r="AM18" s="16"/>
      <c r="AN18" s="16"/>
      <c r="AO18" s="16"/>
      <c r="AP18" s="17"/>
      <c r="AQ18" s="20"/>
    </row>
    <row r="19" spans="1:43" s="6" customFormat="1" ht="22.5">
      <c r="A19" s="45" t="s">
        <v>140</v>
      </c>
      <c r="B19" s="60" t="s">
        <v>141</v>
      </c>
      <c r="C19" s="60" t="s">
        <v>102</v>
      </c>
      <c r="D19" s="46" t="s">
        <v>91</v>
      </c>
      <c r="E19" s="46" t="s">
        <v>36</v>
      </c>
      <c r="F19" s="69">
        <v>44218</v>
      </c>
      <c r="G19" s="70">
        <v>44238</v>
      </c>
      <c r="H19" s="69">
        <v>44299</v>
      </c>
      <c r="I19" s="69">
        <v>44309</v>
      </c>
      <c r="J19" s="46" t="s">
        <v>103</v>
      </c>
      <c r="K19" s="47">
        <v>3000000</v>
      </c>
      <c r="L19" s="47">
        <v>3000000</v>
      </c>
      <c r="M19" s="78"/>
      <c r="N19" s="66" t="s">
        <v>149</v>
      </c>
      <c r="O19" s="15"/>
      <c r="P19" s="16"/>
      <c r="Q19" s="16"/>
      <c r="R19" s="16"/>
      <c r="S19" s="16"/>
      <c r="T19" s="16"/>
      <c r="U19" s="16"/>
      <c r="V19" s="16"/>
      <c r="W19" s="16"/>
      <c r="X19" s="16"/>
      <c r="Y19" s="16"/>
      <c r="Z19" s="16"/>
      <c r="AA19" s="16"/>
      <c r="AB19" s="16"/>
      <c r="AC19" s="17"/>
      <c r="AD19" s="18"/>
      <c r="AE19" s="18"/>
      <c r="AF19" s="19"/>
      <c r="AG19" s="18"/>
      <c r="AH19" s="16"/>
      <c r="AI19" s="16"/>
      <c r="AJ19" s="16"/>
      <c r="AK19" s="16"/>
      <c r="AL19" s="16"/>
      <c r="AM19" s="16"/>
      <c r="AN19" s="16"/>
      <c r="AO19" s="16"/>
      <c r="AP19" s="17"/>
      <c r="AQ19" s="20"/>
    </row>
    <row r="20" spans="1:43" s="6" customFormat="1" ht="22.5">
      <c r="A20" s="45" t="s">
        <v>140</v>
      </c>
      <c r="B20" s="60" t="s">
        <v>141</v>
      </c>
      <c r="C20" s="60" t="s">
        <v>114</v>
      </c>
      <c r="D20" s="46" t="s">
        <v>91</v>
      </c>
      <c r="E20" s="46" t="s">
        <v>34</v>
      </c>
      <c r="F20" s="69">
        <v>44221</v>
      </c>
      <c r="G20" s="70">
        <v>44242</v>
      </c>
      <c r="H20" s="69">
        <v>44305</v>
      </c>
      <c r="I20" s="69">
        <v>44315</v>
      </c>
      <c r="J20" s="46" t="s">
        <v>103</v>
      </c>
      <c r="K20" s="47">
        <v>2000000</v>
      </c>
      <c r="L20" s="47">
        <v>2000000</v>
      </c>
      <c r="M20" s="78"/>
      <c r="N20" s="66" t="s">
        <v>150</v>
      </c>
      <c r="O20" s="15"/>
      <c r="P20" s="16"/>
      <c r="Q20" s="16"/>
      <c r="R20" s="16"/>
      <c r="S20" s="16"/>
      <c r="T20" s="16"/>
      <c r="U20" s="16"/>
      <c r="V20" s="16"/>
      <c r="W20" s="16"/>
      <c r="X20" s="16"/>
      <c r="Y20" s="16"/>
      <c r="Z20" s="16"/>
      <c r="AA20" s="16"/>
      <c r="AB20" s="16"/>
      <c r="AC20" s="17"/>
      <c r="AD20" s="18"/>
      <c r="AE20" s="18"/>
      <c r="AF20" s="19"/>
      <c r="AG20" s="18"/>
      <c r="AH20" s="16"/>
      <c r="AI20" s="16"/>
      <c r="AJ20" s="16"/>
      <c r="AK20" s="16"/>
      <c r="AL20" s="16"/>
      <c r="AM20" s="16"/>
      <c r="AN20" s="16"/>
      <c r="AO20" s="16"/>
      <c r="AP20" s="17"/>
      <c r="AQ20" s="20"/>
    </row>
    <row r="21" spans="1:43" s="6" customFormat="1" ht="22.5">
      <c r="A21" s="45" t="s">
        <v>140</v>
      </c>
      <c r="B21" s="60" t="s">
        <v>141</v>
      </c>
      <c r="C21" s="60" t="s">
        <v>114</v>
      </c>
      <c r="D21" s="46" t="s">
        <v>91</v>
      </c>
      <c r="E21" s="46" t="s">
        <v>34</v>
      </c>
      <c r="F21" s="69">
        <v>44221</v>
      </c>
      <c r="G21" s="70">
        <v>44242</v>
      </c>
      <c r="H21" s="69">
        <v>44305</v>
      </c>
      <c r="I21" s="69">
        <v>44315</v>
      </c>
      <c r="J21" s="46" t="s">
        <v>103</v>
      </c>
      <c r="K21" s="47">
        <v>3000000</v>
      </c>
      <c r="L21" s="47">
        <v>3000000</v>
      </c>
      <c r="M21" s="78"/>
      <c r="N21" s="67" t="s">
        <v>151</v>
      </c>
      <c r="O21" s="15"/>
      <c r="P21" s="16"/>
      <c r="Q21" s="16"/>
      <c r="R21" s="16"/>
      <c r="S21" s="16"/>
      <c r="T21" s="16"/>
      <c r="U21" s="16"/>
      <c r="V21" s="16"/>
      <c r="W21" s="16"/>
      <c r="X21" s="16"/>
      <c r="Y21" s="16"/>
      <c r="Z21" s="16"/>
      <c r="AA21" s="16"/>
      <c r="AB21" s="16"/>
      <c r="AC21" s="17"/>
      <c r="AD21" s="18"/>
      <c r="AE21" s="18"/>
      <c r="AF21" s="19"/>
      <c r="AG21" s="18"/>
      <c r="AH21" s="16"/>
      <c r="AI21" s="16"/>
      <c r="AJ21" s="16"/>
      <c r="AK21" s="16"/>
      <c r="AL21" s="16"/>
      <c r="AM21" s="16"/>
      <c r="AN21" s="16"/>
      <c r="AO21" s="16"/>
      <c r="AP21" s="17"/>
      <c r="AQ21" s="20"/>
    </row>
    <row r="22" spans="1:43" s="6" customFormat="1" ht="33.75">
      <c r="A22" s="45" t="s">
        <v>140</v>
      </c>
      <c r="B22" s="60" t="s">
        <v>141</v>
      </c>
      <c r="C22" s="60" t="s">
        <v>114</v>
      </c>
      <c r="D22" s="46" t="s">
        <v>91</v>
      </c>
      <c r="E22" s="46" t="s">
        <v>47</v>
      </c>
      <c r="F22" s="69">
        <v>44221</v>
      </c>
      <c r="G22" s="70">
        <v>44242</v>
      </c>
      <c r="H22" s="69">
        <v>44305</v>
      </c>
      <c r="I22" s="69">
        <v>44315</v>
      </c>
      <c r="J22" s="46" t="s">
        <v>103</v>
      </c>
      <c r="K22" s="47">
        <v>500000</v>
      </c>
      <c r="L22" s="47">
        <v>500000</v>
      </c>
      <c r="M22" s="78"/>
      <c r="N22" s="66" t="s">
        <v>152</v>
      </c>
      <c r="O22" s="15"/>
      <c r="P22" s="16"/>
      <c r="Q22" s="16"/>
      <c r="R22" s="16"/>
      <c r="S22" s="16"/>
      <c r="T22" s="16"/>
      <c r="U22" s="16"/>
      <c r="V22" s="16"/>
      <c r="W22" s="16"/>
      <c r="X22" s="16"/>
      <c r="Y22" s="16"/>
      <c r="Z22" s="16"/>
      <c r="AA22" s="16"/>
      <c r="AB22" s="16"/>
      <c r="AC22" s="17"/>
      <c r="AD22" s="18"/>
      <c r="AE22" s="18"/>
      <c r="AF22" s="19"/>
      <c r="AG22" s="18"/>
      <c r="AH22" s="16"/>
      <c r="AI22" s="16"/>
      <c r="AJ22" s="16"/>
      <c r="AK22" s="16"/>
      <c r="AL22" s="16"/>
      <c r="AM22" s="16"/>
      <c r="AN22" s="16"/>
      <c r="AO22" s="16"/>
      <c r="AP22" s="17"/>
      <c r="AQ22" s="20"/>
    </row>
    <row r="23" spans="1:43" s="6" customFormat="1" ht="33.75">
      <c r="A23" s="45" t="s">
        <v>140</v>
      </c>
      <c r="B23" s="60" t="s">
        <v>141</v>
      </c>
      <c r="C23" s="60" t="s">
        <v>114</v>
      </c>
      <c r="D23" s="46" t="s">
        <v>91</v>
      </c>
      <c r="E23" s="46" t="s">
        <v>34</v>
      </c>
      <c r="F23" s="69">
        <v>44224</v>
      </c>
      <c r="G23" s="70">
        <v>44245</v>
      </c>
      <c r="H23" s="69">
        <v>44307</v>
      </c>
      <c r="I23" s="69">
        <v>44319</v>
      </c>
      <c r="J23" s="46" t="s">
        <v>103</v>
      </c>
      <c r="K23" s="47">
        <v>26800000</v>
      </c>
      <c r="L23" s="42"/>
      <c r="M23" s="47">
        <v>26800000</v>
      </c>
      <c r="N23" s="66" t="s">
        <v>153</v>
      </c>
      <c r="O23" s="15"/>
      <c r="P23" s="16"/>
      <c r="Q23" s="16"/>
      <c r="R23" s="16"/>
      <c r="S23" s="16"/>
      <c r="T23" s="16"/>
      <c r="U23" s="16"/>
      <c r="V23" s="16"/>
      <c r="W23" s="16"/>
      <c r="X23" s="16"/>
      <c r="Y23" s="16"/>
      <c r="Z23" s="16"/>
      <c r="AA23" s="16"/>
      <c r="AB23" s="16"/>
      <c r="AC23" s="17"/>
      <c r="AD23" s="18"/>
      <c r="AE23" s="18"/>
      <c r="AF23" s="19"/>
      <c r="AG23" s="18"/>
      <c r="AH23" s="16"/>
      <c r="AI23" s="16"/>
      <c r="AJ23" s="16"/>
      <c r="AK23" s="16"/>
      <c r="AL23" s="16"/>
      <c r="AM23" s="16"/>
      <c r="AN23" s="16"/>
      <c r="AO23" s="16"/>
      <c r="AP23" s="17"/>
      <c r="AQ23" s="20"/>
    </row>
    <row r="24" spans="1:43" s="6" customFormat="1" ht="22.5">
      <c r="A24" s="45" t="s">
        <v>140</v>
      </c>
      <c r="B24" s="60" t="s">
        <v>141</v>
      </c>
      <c r="C24" s="60" t="s">
        <v>114</v>
      </c>
      <c r="D24" s="46" t="s">
        <v>91</v>
      </c>
      <c r="E24" s="46" t="s">
        <v>34</v>
      </c>
      <c r="F24" s="69">
        <v>44224</v>
      </c>
      <c r="G24" s="70">
        <v>44245</v>
      </c>
      <c r="H24" s="69">
        <v>44307</v>
      </c>
      <c r="I24" s="69">
        <v>44319</v>
      </c>
      <c r="J24" s="46" t="s">
        <v>103</v>
      </c>
      <c r="K24" s="47">
        <v>3000000</v>
      </c>
      <c r="L24" s="47">
        <v>3000000</v>
      </c>
      <c r="M24" s="78"/>
      <c r="N24" s="66" t="s">
        <v>154</v>
      </c>
      <c r="O24" s="15"/>
      <c r="P24" s="16"/>
      <c r="Q24" s="16"/>
      <c r="R24" s="16"/>
      <c r="S24" s="16"/>
      <c r="T24" s="16"/>
      <c r="U24" s="16"/>
      <c r="V24" s="16"/>
      <c r="W24" s="16"/>
      <c r="X24" s="16"/>
      <c r="Y24" s="16"/>
      <c r="Z24" s="16"/>
      <c r="AA24" s="16"/>
      <c r="AB24" s="16"/>
      <c r="AC24" s="17"/>
      <c r="AD24" s="18"/>
      <c r="AE24" s="18"/>
      <c r="AF24" s="19"/>
      <c r="AG24" s="18"/>
      <c r="AH24" s="16"/>
      <c r="AI24" s="16"/>
      <c r="AJ24" s="16"/>
      <c r="AK24" s="16"/>
      <c r="AL24" s="16"/>
      <c r="AM24" s="16"/>
      <c r="AN24" s="16"/>
      <c r="AO24" s="16"/>
      <c r="AP24" s="17"/>
      <c r="AQ24" s="20"/>
    </row>
    <row r="25" spans="1:43" s="6" customFormat="1" ht="33.75">
      <c r="A25" s="45" t="s">
        <v>140</v>
      </c>
      <c r="B25" s="60" t="s">
        <v>225</v>
      </c>
      <c r="C25" s="60" t="s">
        <v>114</v>
      </c>
      <c r="D25" s="46" t="s">
        <v>91</v>
      </c>
      <c r="E25" s="46" t="s">
        <v>47</v>
      </c>
      <c r="F25" s="69">
        <v>44214</v>
      </c>
      <c r="G25" s="70">
        <v>44234</v>
      </c>
      <c r="H25" s="69">
        <v>44263</v>
      </c>
      <c r="I25" s="69">
        <v>44293</v>
      </c>
      <c r="J25" s="46" t="s">
        <v>93</v>
      </c>
      <c r="K25" s="47">
        <f>L25+M25</f>
        <v>7000000</v>
      </c>
      <c r="L25" s="47">
        <v>7000000</v>
      </c>
      <c r="M25" s="78"/>
      <c r="N25" s="66" t="s">
        <v>308</v>
      </c>
      <c r="O25" s="15"/>
      <c r="P25" s="16"/>
      <c r="Q25" s="16"/>
      <c r="R25" s="16"/>
      <c r="S25" s="16"/>
      <c r="T25" s="16"/>
      <c r="U25" s="16"/>
      <c r="V25" s="16"/>
      <c r="W25" s="16"/>
      <c r="X25" s="16"/>
      <c r="Y25" s="16"/>
      <c r="Z25" s="16"/>
      <c r="AA25" s="16"/>
      <c r="AB25" s="16"/>
      <c r="AC25" s="17"/>
      <c r="AD25" s="18"/>
      <c r="AE25" s="18"/>
      <c r="AF25" s="19"/>
      <c r="AG25" s="18"/>
      <c r="AH25" s="16"/>
      <c r="AI25" s="16"/>
      <c r="AJ25" s="16"/>
      <c r="AK25" s="16"/>
      <c r="AL25" s="16"/>
      <c r="AM25" s="16"/>
      <c r="AN25" s="16"/>
      <c r="AO25" s="16"/>
      <c r="AP25" s="17"/>
      <c r="AQ25" s="20"/>
    </row>
    <row r="26" spans="1:43" s="6" customFormat="1" ht="45">
      <c r="A26" s="45" t="s">
        <v>140</v>
      </c>
      <c r="B26" s="60" t="s">
        <v>141</v>
      </c>
      <c r="C26" s="60" t="s">
        <v>114</v>
      </c>
      <c r="D26" s="46" t="s">
        <v>91</v>
      </c>
      <c r="E26" s="46" t="s">
        <v>47</v>
      </c>
      <c r="F26" s="69">
        <v>44228</v>
      </c>
      <c r="G26" s="70">
        <v>44249</v>
      </c>
      <c r="H26" s="69">
        <v>44292</v>
      </c>
      <c r="I26" s="69">
        <v>44302</v>
      </c>
      <c r="J26" s="46" t="s">
        <v>103</v>
      </c>
      <c r="K26" s="47">
        <v>200000</v>
      </c>
      <c r="L26" s="47">
        <v>200000</v>
      </c>
      <c r="M26" s="78"/>
      <c r="N26" s="66" t="s">
        <v>155</v>
      </c>
      <c r="O26" s="15"/>
      <c r="P26" s="16"/>
      <c r="Q26" s="16"/>
      <c r="R26" s="16"/>
      <c r="S26" s="16"/>
      <c r="T26" s="16"/>
      <c r="U26" s="16"/>
      <c r="V26" s="16"/>
      <c r="W26" s="16"/>
      <c r="X26" s="16"/>
      <c r="Y26" s="16"/>
      <c r="Z26" s="16"/>
      <c r="AA26" s="16"/>
      <c r="AB26" s="16"/>
      <c r="AC26" s="17"/>
      <c r="AD26" s="18"/>
      <c r="AE26" s="18"/>
      <c r="AF26" s="19"/>
      <c r="AG26" s="18"/>
      <c r="AH26" s="16"/>
      <c r="AI26" s="16"/>
      <c r="AJ26" s="16"/>
      <c r="AK26" s="16"/>
      <c r="AL26" s="16"/>
      <c r="AM26" s="16"/>
      <c r="AN26" s="16"/>
      <c r="AO26" s="16"/>
      <c r="AP26" s="17"/>
      <c r="AQ26" s="20"/>
    </row>
    <row r="27" spans="1:43" s="6" customFormat="1" ht="22.5">
      <c r="A27" s="45" t="s">
        <v>140</v>
      </c>
      <c r="B27" s="60" t="s">
        <v>141</v>
      </c>
      <c r="C27" s="60" t="s">
        <v>167</v>
      </c>
      <c r="D27" s="46" t="s">
        <v>91</v>
      </c>
      <c r="E27" s="46" t="s">
        <v>47</v>
      </c>
      <c r="F27" s="69">
        <v>44228</v>
      </c>
      <c r="G27" s="70">
        <v>44249</v>
      </c>
      <c r="H27" s="69">
        <v>44292</v>
      </c>
      <c r="I27" s="69">
        <v>44302</v>
      </c>
      <c r="J27" s="46" t="s">
        <v>103</v>
      </c>
      <c r="K27" s="47">
        <v>450000</v>
      </c>
      <c r="L27" s="47">
        <v>450000</v>
      </c>
      <c r="M27" s="78"/>
      <c r="N27" s="66" t="s">
        <v>156</v>
      </c>
      <c r="O27" s="15"/>
      <c r="P27" s="16"/>
      <c r="Q27" s="16"/>
      <c r="R27" s="16"/>
      <c r="S27" s="16"/>
      <c r="T27" s="16"/>
      <c r="U27" s="16"/>
      <c r="V27" s="16"/>
      <c r="W27" s="16"/>
      <c r="X27" s="16"/>
      <c r="Y27" s="16"/>
      <c r="Z27" s="16"/>
      <c r="AA27" s="16"/>
      <c r="AB27" s="16"/>
      <c r="AC27" s="17"/>
      <c r="AD27" s="18"/>
      <c r="AE27" s="18"/>
      <c r="AF27" s="19"/>
      <c r="AG27" s="18"/>
      <c r="AH27" s="16"/>
      <c r="AI27" s="16"/>
      <c r="AJ27" s="16"/>
      <c r="AK27" s="16"/>
      <c r="AL27" s="16"/>
      <c r="AM27" s="16"/>
      <c r="AN27" s="16"/>
      <c r="AO27" s="16"/>
      <c r="AP27" s="17"/>
      <c r="AQ27" s="20"/>
    </row>
    <row r="28" spans="1:43" s="6" customFormat="1" ht="22.5">
      <c r="A28" s="45" t="s">
        <v>140</v>
      </c>
      <c r="B28" s="60" t="s">
        <v>141</v>
      </c>
      <c r="C28" s="60" t="s">
        <v>114</v>
      </c>
      <c r="D28" s="46" t="s">
        <v>91</v>
      </c>
      <c r="E28" s="42" t="s">
        <v>47</v>
      </c>
      <c r="F28" s="69">
        <v>44228</v>
      </c>
      <c r="G28" s="70">
        <v>44249</v>
      </c>
      <c r="H28" s="69">
        <v>44292</v>
      </c>
      <c r="I28" s="69">
        <v>44302</v>
      </c>
      <c r="J28" s="46" t="s">
        <v>103</v>
      </c>
      <c r="K28" s="47">
        <v>775000</v>
      </c>
      <c r="L28" s="47">
        <v>775000</v>
      </c>
      <c r="M28" s="78"/>
      <c r="N28" s="66" t="s">
        <v>157</v>
      </c>
      <c r="O28" s="15"/>
      <c r="P28" s="16"/>
      <c r="Q28" s="16"/>
      <c r="R28" s="16"/>
      <c r="S28" s="16"/>
      <c r="T28" s="16"/>
      <c r="U28" s="16"/>
      <c r="V28" s="16"/>
      <c r="W28" s="16"/>
      <c r="X28" s="16"/>
      <c r="Y28" s="16"/>
      <c r="Z28" s="16"/>
      <c r="AA28" s="16"/>
      <c r="AB28" s="16"/>
      <c r="AC28" s="17"/>
      <c r="AD28" s="18"/>
      <c r="AE28" s="18"/>
      <c r="AF28" s="19"/>
      <c r="AG28" s="18"/>
      <c r="AH28" s="16"/>
      <c r="AI28" s="16"/>
      <c r="AJ28" s="16"/>
      <c r="AK28" s="16"/>
      <c r="AL28" s="16"/>
      <c r="AM28" s="16"/>
      <c r="AN28" s="16"/>
      <c r="AO28" s="16"/>
      <c r="AP28" s="17"/>
      <c r="AQ28" s="20"/>
    </row>
    <row r="29" spans="1:43" s="6" customFormat="1" ht="22.5">
      <c r="A29" s="45" t="s">
        <v>140</v>
      </c>
      <c r="B29" s="60" t="s">
        <v>141</v>
      </c>
      <c r="C29" s="60" t="s">
        <v>114</v>
      </c>
      <c r="D29" s="46" t="s">
        <v>91</v>
      </c>
      <c r="E29" s="42" t="s">
        <v>47</v>
      </c>
      <c r="F29" s="69">
        <v>44228</v>
      </c>
      <c r="G29" s="70">
        <v>44249</v>
      </c>
      <c r="H29" s="69">
        <v>44292</v>
      </c>
      <c r="I29" s="69">
        <v>44302</v>
      </c>
      <c r="J29" s="46" t="s">
        <v>103</v>
      </c>
      <c r="K29" s="47">
        <v>200000</v>
      </c>
      <c r="L29" s="47">
        <v>200000</v>
      </c>
      <c r="M29" s="78"/>
      <c r="N29" s="66" t="s">
        <v>158</v>
      </c>
      <c r="O29" s="15"/>
      <c r="P29" s="16"/>
      <c r="Q29" s="16"/>
      <c r="R29" s="16"/>
      <c r="S29" s="16"/>
      <c r="T29" s="16"/>
      <c r="U29" s="16"/>
      <c r="V29" s="16"/>
      <c r="W29" s="16"/>
      <c r="X29" s="16"/>
      <c r="Y29" s="16"/>
      <c r="Z29" s="16"/>
      <c r="AA29" s="16"/>
      <c r="AB29" s="16"/>
      <c r="AC29" s="17"/>
      <c r="AD29" s="18"/>
      <c r="AE29" s="18"/>
      <c r="AF29" s="19"/>
      <c r="AG29" s="18"/>
      <c r="AH29" s="16"/>
      <c r="AI29" s="16"/>
      <c r="AJ29" s="16"/>
      <c r="AK29" s="16"/>
      <c r="AL29" s="16"/>
      <c r="AM29" s="16"/>
      <c r="AN29" s="16"/>
      <c r="AO29" s="16"/>
      <c r="AP29" s="17"/>
      <c r="AQ29" s="20"/>
    </row>
    <row r="30" spans="1:43" s="6" customFormat="1" ht="33.75">
      <c r="A30" s="45" t="s">
        <v>159</v>
      </c>
      <c r="B30" s="60" t="s">
        <v>161</v>
      </c>
      <c r="C30" s="60" t="s">
        <v>134</v>
      </c>
      <c r="D30" s="46" t="s">
        <v>91</v>
      </c>
      <c r="E30" s="42" t="s">
        <v>47</v>
      </c>
      <c r="F30" s="69">
        <v>44230</v>
      </c>
      <c r="G30" s="70">
        <v>44252</v>
      </c>
      <c r="H30" s="69">
        <v>44316</v>
      </c>
      <c r="I30" s="69">
        <v>44326</v>
      </c>
      <c r="J30" s="46" t="s">
        <v>103</v>
      </c>
      <c r="K30" s="47">
        <v>14590000</v>
      </c>
      <c r="L30" s="47">
        <v>14590000</v>
      </c>
      <c r="M30" s="78"/>
      <c r="N30" s="66" t="s">
        <v>160</v>
      </c>
      <c r="O30" s="15"/>
      <c r="P30" s="16"/>
      <c r="Q30" s="16"/>
      <c r="R30" s="16"/>
      <c r="S30" s="16"/>
      <c r="T30" s="16"/>
      <c r="U30" s="16"/>
      <c r="V30" s="16"/>
      <c r="W30" s="16"/>
      <c r="X30" s="16"/>
      <c r="Y30" s="16"/>
      <c r="Z30" s="16"/>
      <c r="AA30" s="16"/>
      <c r="AB30" s="16"/>
      <c r="AC30" s="17"/>
      <c r="AD30" s="18"/>
      <c r="AE30" s="18"/>
      <c r="AF30" s="19"/>
      <c r="AG30" s="18"/>
      <c r="AH30" s="16"/>
      <c r="AI30" s="16"/>
      <c r="AJ30" s="16"/>
      <c r="AK30" s="16"/>
      <c r="AL30" s="16"/>
      <c r="AM30" s="16"/>
      <c r="AN30" s="16"/>
      <c r="AO30" s="16"/>
      <c r="AP30" s="17"/>
      <c r="AQ30" s="20"/>
    </row>
    <row r="31" spans="1:43" s="6" customFormat="1" ht="326.25">
      <c r="A31" s="45" t="s">
        <v>162</v>
      </c>
      <c r="B31" s="60" t="s">
        <v>163</v>
      </c>
      <c r="C31" s="60" t="s">
        <v>134</v>
      </c>
      <c r="D31" s="46" t="s">
        <v>91</v>
      </c>
      <c r="E31" s="46" t="s">
        <v>47</v>
      </c>
      <c r="F31" s="69">
        <v>44230</v>
      </c>
      <c r="G31" s="70">
        <v>44252</v>
      </c>
      <c r="H31" s="69">
        <v>44316</v>
      </c>
      <c r="I31" s="69">
        <v>44326</v>
      </c>
      <c r="J31" s="46" t="s">
        <v>103</v>
      </c>
      <c r="K31" s="47">
        <v>18328750</v>
      </c>
      <c r="L31" s="47">
        <v>18328750</v>
      </c>
      <c r="M31" s="78"/>
      <c r="N31" s="66" t="s">
        <v>164</v>
      </c>
      <c r="O31" s="15"/>
      <c r="P31" s="16"/>
      <c r="Q31" s="16"/>
      <c r="R31" s="16"/>
      <c r="S31" s="16"/>
      <c r="T31" s="16"/>
      <c r="U31" s="16"/>
      <c r="V31" s="16"/>
      <c r="W31" s="16"/>
      <c r="X31" s="16"/>
      <c r="Y31" s="16"/>
      <c r="Z31" s="16"/>
      <c r="AA31" s="16"/>
      <c r="AB31" s="16"/>
      <c r="AC31" s="17"/>
      <c r="AD31" s="18"/>
      <c r="AE31" s="18"/>
      <c r="AF31" s="19"/>
      <c r="AG31" s="18"/>
      <c r="AH31" s="16"/>
      <c r="AI31" s="16"/>
      <c r="AJ31" s="16"/>
      <c r="AK31" s="16"/>
      <c r="AL31" s="16"/>
      <c r="AM31" s="16"/>
      <c r="AN31" s="16"/>
      <c r="AO31" s="16"/>
      <c r="AP31" s="17"/>
      <c r="AQ31" s="20"/>
    </row>
    <row r="32" spans="1:43" s="6" customFormat="1" ht="90">
      <c r="A32" s="45" t="s">
        <v>169</v>
      </c>
      <c r="B32" s="60" t="s">
        <v>170</v>
      </c>
      <c r="C32" s="60" t="s">
        <v>171</v>
      </c>
      <c r="D32" s="46" t="s">
        <v>91</v>
      </c>
      <c r="E32" s="46" t="s">
        <v>47</v>
      </c>
      <c r="F32" s="69">
        <v>44232</v>
      </c>
      <c r="G32" s="70">
        <v>44256</v>
      </c>
      <c r="H32" s="69">
        <v>44319</v>
      </c>
      <c r="I32" s="69">
        <v>44329</v>
      </c>
      <c r="J32" s="46" t="s">
        <v>103</v>
      </c>
      <c r="K32" s="47">
        <v>2441000</v>
      </c>
      <c r="L32" s="47">
        <v>2441000</v>
      </c>
      <c r="M32" s="78"/>
      <c r="N32" s="66" t="s">
        <v>172</v>
      </c>
      <c r="O32" s="15"/>
      <c r="P32" s="16"/>
      <c r="Q32" s="16"/>
      <c r="R32" s="16"/>
      <c r="S32" s="16"/>
      <c r="T32" s="16"/>
      <c r="U32" s="16"/>
      <c r="V32" s="16"/>
      <c r="W32" s="16"/>
      <c r="X32" s="16"/>
      <c r="Y32" s="16"/>
      <c r="Z32" s="16"/>
      <c r="AA32" s="16"/>
      <c r="AB32" s="16"/>
      <c r="AC32" s="17"/>
      <c r="AD32" s="18"/>
      <c r="AE32" s="18"/>
      <c r="AF32" s="19"/>
      <c r="AG32" s="18"/>
      <c r="AH32" s="16"/>
      <c r="AI32" s="16"/>
      <c r="AJ32" s="16"/>
      <c r="AK32" s="16"/>
      <c r="AL32" s="16"/>
      <c r="AM32" s="16"/>
      <c r="AN32" s="16"/>
      <c r="AO32" s="16"/>
      <c r="AP32" s="17"/>
      <c r="AQ32" s="20"/>
    </row>
    <row r="33" spans="1:43" s="6" customFormat="1" ht="33.75">
      <c r="A33" s="45" t="s">
        <v>169</v>
      </c>
      <c r="B33" s="60" t="s">
        <v>170</v>
      </c>
      <c r="C33" s="60" t="s">
        <v>174</v>
      </c>
      <c r="D33" s="46" t="s">
        <v>91</v>
      </c>
      <c r="E33" s="46" t="s">
        <v>47</v>
      </c>
      <c r="F33" s="69">
        <v>44232</v>
      </c>
      <c r="G33" s="70">
        <v>44256</v>
      </c>
      <c r="H33" s="69">
        <v>44319</v>
      </c>
      <c r="I33" s="69">
        <v>44329</v>
      </c>
      <c r="J33" s="46" t="s">
        <v>103</v>
      </c>
      <c r="K33" s="47">
        <v>2602500</v>
      </c>
      <c r="L33" s="47">
        <v>2602500</v>
      </c>
      <c r="M33" s="78"/>
      <c r="N33" s="66" t="s">
        <v>173</v>
      </c>
      <c r="O33" s="15"/>
      <c r="P33" s="16"/>
      <c r="Q33" s="16"/>
      <c r="R33" s="16"/>
      <c r="S33" s="16"/>
      <c r="T33" s="16"/>
      <c r="U33" s="16"/>
      <c r="V33" s="16"/>
      <c r="W33" s="16"/>
      <c r="X33" s="16"/>
      <c r="Y33" s="16"/>
      <c r="Z33" s="16"/>
      <c r="AA33" s="16"/>
      <c r="AB33" s="16"/>
      <c r="AC33" s="17"/>
      <c r="AD33" s="18"/>
      <c r="AE33" s="18"/>
      <c r="AF33" s="19"/>
      <c r="AG33" s="18"/>
      <c r="AH33" s="16"/>
      <c r="AI33" s="16"/>
      <c r="AJ33" s="16"/>
      <c r="AK33" s="16"/>
      <c r="AL33" s="16"/>
      <c r="AM33" s="16"/>
      <c r="AN33" s="16"/>
      <c r="AO33" s="16"/>
      <c r="AP33" s="17"/>
      <c r="AQ33" s="20"/>
    </row>
    <row r="34" spans="1:43" s="6" customFormat="1" ht="45">
      <c r="A34" s="45" t="s">
        <v>169</v>
      </c>
      <c r="B34" s="60" t="s">
        <v>170</v>
      </c>
      <c r="C34" s="60" t="s">
        <v>176</v>
      </c>
      <c r="D34" s="46" t="s">
        <v>91</v>
      </c>
      <c r="E34" s="46" t="s">
        <v>34</v>
      </c>
      <c r="F34" s="69">
        <v>44232</v>
      </c>
      <c r="G34" s="70">
        <v>44256</v>
      </c>
      <c r="H34" s="69">
        <v>44319</v>
      </c>
      <c r="I34" s="69">
        <v>44329</v>
      </c>
      <c r="J34" s="46" t="s">
        <v>103</v>
      </c>
      <c r="K34" s="47">
        <v>3246325</v>
      </c>
      <c r="L34" s="47">
        <v>3246325</v>
      </c>
      <c r="M34" s="78"/>
      <c r="N34" s="66" t="s">
        <v>175</v>
      </c>
      <c r="O34" s="15"/>
      <c r="P34" s="16"/>
      <c r="Q34" s="16"/>
      <c r="R34" s="16"/>
      <c r="S34" s="16"/>
      <c r="T34" s="16"/>
      <c r="U34" s="16"/>
      <c r="V34" s="16"/>
      <c r="W34" s="16"/>
      <c r="X34" s="16"/>
      <c r="Y34" s="16"/>
      <c r="Z34" s="16"/>
      <c r="AA34" s="16"/>
      <c r="AB34" s="16"/>
      <c r="AC34" s="17"/>
      <c r="AD34" s="18"/>
      <c r="AE34" s="18"/>
      <c r="AF34" s="19"/>
      <c r="AG34" s="18"/>
      <c r="AH34" s="16"/>
      <c r="AI34" s="16"/>
      <c r="AJ34" s="16"/>
      <c r="AK34" s="16"/>
      <c r="AL34" s="16"/>
      <c r="AM34" s="16"/>
      <c r="AN34" s="16"/>
      <c r="AO34" s="16"/>
      <c r="AP34" s="17"/>
      <c r="AQ34" s="20"/>
    </row>
    <row r="35" spans="1:43" s="6" customFormat="1" ht="56.25">
      <c r="A35" s="45" t="s">
        <v>169</v>
      </c>
      <c r="B35" s="60" t="s">
        <v>170</v>
      </c>
      <c r="C35" s="60" t="s">
        <v>134</v>
      </c>
      <c r="D35" s="46" t="s">
        <v>91</v>
      </c>
      <c r="E35" s="46" t="s">
        <v>47</v>
      </c>
      <c r="F35" s="69">
        <v>44235</v>
      </c>
      <c r="G35" s="70">
        <v>44259</v>
      </c>
      <c r="H35" s="69">
        <v>44323</v>
      </c>
      <c r="I35" s="69">
        <v>44333</v>
      </c>
      <c r="J35" s="46" t="s">
        <v>103</v>
      </c>
      <c r="K35" s="47">
        <v>16926793</v>
      </c>
      <c r="L35" s="47">
        <v>16926793</v>
      </c>
      <c r="M35" s="78"/>
      <c r="N35" s="66" t="s">
        <v>179</v>
      </c>
      <c r="O35" s="15"/>
      <c r="P35" s="16"/>
      <c r="Q35" s="16"/>
      <c r="R35" s="16"/>
      <c r="S35" s="16"/>
      <c r="T35" s="16"/>
      <c r="U35" s="16"/>
      <c r="V35" s="16"/>
      <c r="W35" s="16"/>
      <c r="X35" s="16"/>
      <c r="Y35" s="16"/>
      <c r="Z35" s="16"/>
      <c r="AA35" s="16"/>
      <c r="AB35" s="16"/>
      <c r="AC35" s="17"/>
      <c r="AD35" s="18"/>
      <c r="AE35" s="18"/>
      <c r="AF35" s="19"/>
      <c r="AG35" s="18"/>
      <c r="AH35" s="16"/>
      <c r="AI35" s="16"/>
      <c r="AJ35" s="16"/>
      <c r="AK35" s="16"/>
      <c r="AL35" s="16"/>
      <c r="AM35" s="16"/>
      <c r="AN35" s="16"/>
      <c r="AO35" s="16"/>
      <c r="AP35" s="17"/>
      <c r="AQ35" s="20"/>
    </row>
    <row r="36" spans="1:43" s="6" customFormat="1" ht="45">
      <c r="A36" s="45" t="s">
        <v>195</v>
      </c>
      <c r="B36" s="60" t="s">
        <v>305</v>
      </c>
      <c r="C36" s="60" t="s">
        <v>114</v>
      </c>
      <c r="D36" s="46" t="s">
        <v>89</v>
      </c>
      <c r="E36" s="46" t="s">
        <v>34</v>
      </c>
      <c r="F36" s="69">
        <v>44105</v>
      </c>
      <c r="G36" s="70">
        <v>44126</v>
      </c>
      <c r="H36" s="69">
        <v>44176</v>
      </c>
      <c r="I36" s="69">
        <v>44186</v>
      </c>
      <c r="J36" s="46" t="s">
        <v>103</v>
      </c>
      <c r="K36" s="47">
        <v>60030455.329999998</v>
      </c>
      <c r="L36" s="47">
        <v>60030455.329999998</v>
      </c>
      <c r="M36" s="78"/>
      <c r="N36" s="66" t="s">
        <v>186</v>
      </c>
      <c r="O36" s="15"/>
      <c r="P36" s="16"/>
      <c r="Q36" s="16"/>
      <c r="R36" s="16"/>
      <c r="S36" s="16"/>
      <c r="T36" s="16"/>
      <c r="U36" s="16"/>
      <c r="V36" s="16"/>
      <c r="W36" s="16"/>
      <c r="X36" s="16"/>
      <c r="Y36" s="16"/>
      <c r="Z36" s="16"/>
      <c r="AA36" s="16"/>
      <c r="AB36" s="16"/>
      <c r="AC36" s="17"/>
      <c r="AD36" s="18"/>
      <c r="AE36" s="18"/>
      <c r="AF36" s="19"/>
      <c r="AG36" s="18"/>
      <c r="AH36" s="16"/>
      <c r="AI36" s="16"/>
      <c r="AJ36" s="16"/>
      <c r="AK36" s="16"/>
      <c r="AL36" s="16"/>
      <c r="AM36" s="16"/>
      <c r="AN36" s="16"/>
      <c r="AO36" s="16"/>
      <c r="AP36" s="17"/>
      <c r="AQ36" s="20"/>
    </row>
    <row r="37" spans="1:43" s="6" customFormat="1" ht="22.5">
      <c r="A37" s="45" t="s">
        <v>195</v>
      </c>
      <c r="B37" s="60" t="s">
        <v>306</v>
      </c>
      <c r="C37" s="60" t="s">
        <v>114</v>
      </c>
      <c r="D37" s="46" t="s">
        <v>89</v>
      </c>
      <c r="E37" s="46" t="s">
        <v>34</v>
      </c>
      <c r="F37" s="69">
        <v>44105</v>
      </c>
      <c r="G37" s="70">
        <v>44126</v>
      </c>
      <c r="H37" s="69">
        <v>44176</v>
      </c>
      <c r="I37" s="69">
        <v>44186</v>
      </c>
      <c r="J37" s="46" t="s">
        <v>103</v>
      </c>
      <c r="K37" s="47">
        <v>21582723.84</v>
      </c>
      <c r="L37" s="47">
        <v>21582723.84</v>
      </c>
      <c r="M37" s="78"/>
      <c r="N37" s="66" t="s">
        <v>187</v>
      </c>
      <c r="O37" s="15"/>
      <c r="P37" s="16"/>
      <c r="Q37" s="16"/>
      <c r="R37" s="16"/>
      <c r="S37" s="16"/>
      <c r="T37" s="16"/>
      <c r="U37" s="16"/>
      <c r="V37" s="16"/>
      <c r="W37" s="16"/>
      <c r="X37" s="16"/>
      <c r="Y37" s="16"/>
      <c r="Z37" s="16"/>
      <c r="AA37" s="16"/>
      <c r="AB37" s="16"/>
      <c r="AC37" s="17"/>
      <c r="AD37" s="18"/>
      <c r="AE37" s="18"/>
      <c r="AF37" s="19"/>
      <c r="AG37" s="18"/>
      <c r="AH37" s="16"/>
      <c r="AI37" s="16"/>
      <c r="AJ37" s="16"/>
      <c r="AK37" s="16"/>
      <c r="AL37" s="16"/>
      <c r="AM37" s="16"/>
      <c r="AN37" s="16"/>
      <c r="AO37" s="16"/>
      <c r="AP37" s="17"/>
      <c r="AQ37" s="20"/>
    </row>
    <row r="38" spans="1:43" s="6" customFormat="1" ht="22.5">
      <c r="A38" s="45" t="s">
        <v>195</v>
      </c>
      <c r="B38" s="60" t="s">
        <v>306</v>
      </c>
      <c r="C38" s="60" t="s">
        <v>188</v>
      </c>
      <c r="D38" s="46" t="s">
        <v>89</v>
      </c>
      <c r="E38" s="46" t="s">
        <v>34</v>
      </c>
      <c r="F38" s="69">
        <v>44106</v>
      </c>
      <c r="G38" s="70">
        <v>44127</v>
      </c>
      <c r="H38" s="69">
        <v>44179</v>
      </c>
      <c r="I38" s="69">
        <v>44188</v>
      </c>
      <c r="J38" s="46" t="s">
        <v>103</v>
      </c>
      <c r="K38" s="47">
        <v>24220206.780000001</v>
      </c>
      <c r="L38" s="47">
        <v>24220206.780000001</v>
      </c>
      <c r="M38" s="78"/>
      <c r="N38" s="66" t="s">
        <v>189</v>
      </c>
      <c r="O38" s="15"/>
      <c r="P38" s="16"/>
      <c r="Q38" s="16"/>
      <c r="R38" s="16"/>
      <c r="S38" s="16"/>
      <c r="T38" s="16"/>
      <c r="U38" s="16"/>
      <c r="V38" s="16"/>
      <c r="W38" s="16"/>
      <c r="X38" s="16"/>
      <c r="Y38" s="16"/>
      <c r="Z38" s="16"/>
      <c r="AA38" s="16"/>
      <c r="AB38" s="16"/>
      <c r="AC38" s="17"/>
      <c r="AD38" s="18"/>
      <c r="AE38" s="18"/>
      <c r="AF38" s="19"/>
      <c r="AG38" s="18"/>
      <c r="AH38" s="16"/>
      <c r="AI38" s="16"/>
      <c r="AJ38" s="16"/>
      <c r="AK38" s="16"/>
      <c r="AL38" s="16"/>
      <c r="AM38" s="16"/>
      <c r="AN38" s="16"/>
      <c r="AO38" s="16"/>
      <c r="AP38" s="17"/>
      <c r="AQ38" s="20"/>
    </row>
    <row r="39" spans="1:43" s="6" customFormat="1" ht="22.5">
      <c r="A39" s="45" t="s">
        <v>195</v>
      </c>
      <c r="B39" s="60" t="s">
        <v>306</v>
      </c>
      <c r="C39" s="60" t="s">
        <v>188</v>
      </c>
      <c r="D39" s="46" t="s">
        <v>89</v>
      </c>
      <c r="E39" s="46" t="s">
        <v>34</v>
      </c>
      <c r="F39" s="69">
        <v>44106</v>
      </c>
      <c r="G39" s="70">
        <v>44127</v>
      </c>
      <c r="H39" s="69">
        <v>44179</v>
      </c>
      <c r="I39" s="69">
        <v>44188</v>
      </c>
      <c r="J39" s="46" t="s">
        <v>103</v>
      </c>
      <c r="K39" s="47">
        <v>41240600.939999998</v>
      </c>
      <c r="L39" s="47">
        <v>41240600.939999998</v>
      </c>
      <c r="M39" s="78"/>
      <c r="N39" s="66" t="s">
        <v>190</v>
      </c>
      <c r="O39" s="15"/>
      <c r="P39" s="16"/>
      <c r="Q39" s="16"/>
      <c r="R39" s="16"/>
      <c r="S39" s="16"/>
      <c r="T39" s="16"/>
      <c r="U39" s="16"/>
      <c r="V39" s="16"/>
      <c r="W39" s="16"/>
      <c r="X39" s="16"/>
      <c r="Y39" s="16"/>
      <c r="Z39" s="16"/>
      <c r="AA39" s="16"/>
      <c r="AB39" s="16"/>
      <c r="AC39" s="17"/>
      <c r="AD39" s="18"/>
      <c r="AE39" s="18"/>
      <c r="AF39" s="19"/>
      <c r="AG39" s="18"/>
      <c r="AH39" s="16"/>
      <c r="AI39" s="16"/>
      <c r="AJ39" s="16"/>
      <c r="AK39" s="16"/>
      <c r="AL39" s="16"/>
      <c r="AM39" s="16"/>
      <c r="AN39" s="16"/>
      <c r="AO39" s="16"/>
      <c r="AP39" s="17"/>
      <c r="AQ39" s="20"/>
    </row>
    <row r="40" spans="1:43" s="6" customFormat="1" ht="33.75">
      <c r="A40" s="45" t="s">
        <v>195</v>
      </c>
      <c r="B40" s="60" t="s">
        <v>306</v>
      </c>
      <c r="C40" s="60" t="s">
        <v>188</v>
      </c>
      <c r="D40" s="46" t="s">
        <v>89</v>
      </c>
      <c r="E40" s="46" t="s">
        <v>34</v>
      </c>
      <c r="F40" s="69">
        <v>44106</v>
      </c>
      <c r="G40" s="70">
        <v>44127</v>
      </c>
      <c r="H40" s="69">
        <v>44179</v>
      </c>
      <c r="I40" s="69">
        <v>44188</v>
      </c>
      <c r="J40" s="46" t="s">
        <v>103</v>
      </c>
      <c r="K40" s="47">
        <v>37334934.450000003</v>
      </c>
      <c r="L40" s="47">
        <v>37334934.450000003</v>
      </c>
      <c r="M40" s="78"/>
      <c r="N40" s="66" t="s">
        <v>191</v>
      </c>
      <c r="O40" s="15"/>
      <c r="P40" s="16"/>
      <c r="Q40" s="16"/>
      <c r="R40" s="16"/>
      <c r="S40" s="16"/>
      <c r="T40" s="16"/>
      <c r="U40" s="16"/>
      <c r="V40" s="16"/>
      <c r="W40" s="16"/>
      <c r="X40" s="16"/>
      <c r="Y40" s="16"/>
      <c r="Z40" s="16"/>
      <c r="AA40" s="16"/>
      <c r="AB40" s="16"/>
      <c r="AC40" s="17"/>
      <c r="AD40" s="18"/>
      <c r="AE40" s="18"/>
      <c r="AF40" s="19"/>
      <c r="AG40" s="18"/>
      <c r="AH40" s="16"/>
      <c r="AI40" s="16"/>
      <c r="AJ40" s="16"/>
      <c r="AK40" s="16"/>
      <c r="AL40" s="16"/>
      <c r="AM40" s="16"/>
      <c r="AN40" s="16"/>
      <c r="AO40" s="16"/>
      <c r="AP40" s="17"/>
      <c r="AQ40" s="20"/>
    </row>
    <row r="41" spans="1:43" s="6" customFormat="1" ht="22.5">
      <c r="A41" s="45" t="s">
        <v>195</v>
      </c>
      <c r="B41" s="60" t="s">
        <v>306</v>
      </c>
      <c r="C41" s="60" t="s">
        <v>188</v>
      </c>
      <c r="D41" s="46" t="s">
        <v>89</v>
      </c>
      <c r="E41" s="46" t="s">
        <v>34</v>
      </c>
      <c r="F41" s="69">
        <v>44106</v>
      </c>
      <c r="G41" s="70">
        <v>44127</v>
      </c>
      <c r="H41" s="69">
        <v>44179</v>
      </c>
      <c r="I41" s="69">
        <v>44188</v>
      </c>
      <c r="J41" s="46" t="s">
        <v>103</v>
      </c>
      <c r="K41" s="47">
        <v>4968505.08</v>
      </c>
      <c r="L41" s="47">
        <v>4968505.08</v>
      </c>
      <c r="M41" s="78"/>
      <c r="N41" s="66" t="s">
        <v>192</v>
      </c>
      <c r="O41" s="15"/>
      <c r="P41" s="16"/>
      <c r="Q41" s="16"/>
      <c r="R41" s="16"/>
      <c r="S41" s="16"/>
      <c r="T41" s="16"/>
      <c r="U41" s="16"/>
      <c r="V41" s="16"/>
      <c r="W41" s="16"/>
      <c r="X41" s="16"/>
      <c r="Y41" s="16"/>
      <c r="Z41" s="16"/>
      <c r="AA41" s="16"/>
      <c r="AB41" s="16"/>
      <c r="AC41" s="17"/>
      <c r="AD41" s="18"/>
      <c r="AE41" s="18"/>
      <c r="AF41" s="19"/>
      <c r="AG41" s="18"/>
      <c r="AH41" s="16"/>
      <c r="AI41" s="16"/>
      <c r="AJ41" s="16"/>
      <c r="AK41" s="16"/>
      <c r="AL41" s="16"/>
      <c r="AM41" s="16"/>
      <c r="AN41" s="16"/>
      <c r="AO41" s="16"/>
      <c r="AP41" s="17"/>
      <c r="AQ41" s="20"/>
    </row>
    <row r="42" spans="1:43" s="6" customFormat="1" ht="22.5">
      <c r="A42" s="45" t="s">
        <v>195</v>
      </c>
      <c r="B42" s="60" t="s">
        <v>306</v>
      </c>
      <c r="C42" s="60" t="s">
        <v>188</v>
      </c>
      <c r="D42" s="46" t="s">
        <v>89</v>
      </c>
      <c r="E42" s="46" t="s">
        <v>34</v>
      </c>
      <c r="F42" s="69">
        <v>44106</v>
      </c>
      <c r="G42" s="70">
        <v>44127</v>
      </c>
      <c r="H42" s="69">
        <v>44179</v>
      </c>
      <c r="I42" s="69">
        <v>44188</v>
      </c>
      <c r="J42" s="46" t="s">
        <v>93</v>
      </c>
      <c r="K42" s="47">
        <v>9937010.1600000001</v>
      </c>
      <c r="L42" s="47">
        <v>9937010.1600000001</v>
      </c>
      <c r="M42" s="78"/>
      <c r="N42" s="66" t="s">
        <v>193</v>
      </c>
      <c r="O42" s="15"/>
      <c r="P42" s="16"/>
      <c r="Q42" s="16"/>
      <c r="R42" s="16"/>
      <c r="S42" s="16"/>
      <c r="T42" s="16"/>
      <c r="U42" s="16"/>
      <c r="V42" s="16"/>
      <c r="W42" s="16"/>
      <c r="X42" s="16"/>
      <c r="Y42" s="16"/>
      <c r="Z42" s="16"/>
      <c r="AA42" s="16"/>
      <c r="AB42" s="16"/>
      <c r="AC42" s="17"/>
      <c r="AD42" s="18"/>
      <c r="AE42" s="18"/>
      <c r="AF42" s="19"/>
      <c r="AG42" s="18"/>
      <c r="AH42" s="16"/>
      <c r="AI42" s="16"/>
      <c r="AJ42" s="16"/>
      <c r="AK42" s="16"/>
      <c r="AL42" s="16"/>
      <c r="AM42" s="16"/>
      <c r="AN42" s="16"/>
      <c r="AO42" s="16"/>
      <c r="AP42" s="17"/>
      <c r="AQ42" s="20"/>
    </row>
    <row r="43" spans="1:43" s="6" customFormat="1" ht="22.5">
      <c r="A43" s="45" t="s">
        <v>195</v>
      </c>
      <c r="B43" s="60" t="s">
        <v>306</v>
      </c>
      <c r="C43" s="60" t="s">
        <v>167</v>
      </c>
      <c r="D43" s="46" t="s">
        <v>89</v>
      </c>
      <c r="E43" s="46" t="s">
        <v>34</v>
      </c>
      <c r="F43" s="69">
        <v>44105</v>
      </c>
      <c r="G43" s="70">
        <v>44126</v>
      </c>
      <c r="H43" s="69">
        <v>44176</v>
      </c>
      <c r="I43" s="69">
        <v>44186</v>
      </c>
      <c r="J43" s="46" t="s">
        <v>103</v>
      </c>
      <c r="K43" s="47">
        <v>37055065.450000003</v>
      </c>
      <c r="L43" s="47">
        <v>37055065.450000003</v>
      </c>
      <c r="M43" s="78"/>
      <c r="N43" s="66" t="s">
        <v>194</v>
      </c>
      <c r="O43" s="15"/>
      <c r="P43" s="16"/>
      <c r="Q43" s="16"/>
      <c r="R43" s="16"/>
      <c r="S43" s="16"/>
      <c r="T43" s="16"/>
      <c r="U43" s="16"/>
      <c r="V43" s="16"/>
      <c r="W43" s="16"/>
      <c r="X43" s="16"/>
      <c r="Y43" s="16"/>
      <c r="Z43" s="16"/>
      <c r="AA43" s="16"/>
      <c r="AB43" s="16"/>
      <c r="AC43" s="17"/>
      <c r="AD43" s="18"/>
      <c r="AE43" s="18"/>
      <c r="AF43" s="19"/>
      <c r="AG43" s="18"/>
      <c r="AH43" s="16"/>
      <c r="AI43" s="16"/>
      <c r="AJ43" s="16"/>
      <c r="AK43" s="16"/>
      <c r="AL43" s="16"/>
      <c r="AM43" s="16"/>
      <c r="AN43" s="16"/>
      <c r="AO43" s="16"/>
      <c r="AP43" s="17"/>
      <c r="AQ43" s="20"/>
    </row>
    <row r="44" spans="1:43" s="6" customFormat="1" ht="12.75">
      <c r="A44" s="45" t="s">
        <v>196</v>
      </c>
      <c r="B44" s="60" t="s">
        <v>197</v>
      </c>
      <c r="C44" s="60" t="s">
        <v>121</v>
      </c>
      <c r="D44" s="46" t="s">
        <v>91</v>
      </c>
      <c r="E44" s="46" t="s">
        <v>34</v>
      </c>
      <c r="F44" s="69">
        <v>44235</v>
      </c>
      <c r="G44" s="70">
        <v>44259</v>
      </c>
      <c r="H44" s="69">
        <v>44323</v>
      </c>
      <c r="I44" s="69">
        <v>44333</v>
      </c>
      <c r="J44" s="46" t="s">
        <v>103</v>
      </c>
      <c r="K44" s="47">
        <v>5344714.21</v>
      </c>
      <c r="L44" s="47">
        <v>5344714.21</v>
      </c>
      <c r="M44" s="78"/>
      <c r="N44" s="66" t="s">
        <v>198</v>
      </c>
      <c r="O44" s="15"/>
      <c r="P44" s="16"/>
      <c r="Q44" s="16"/>
      <c r="R44" s="16"/>
      <c r="S44" s="16"/>
      <c r="T44" s="16"/>
      <c r="U44" s="16"/>
      <c r="V44" s="16"/>
      <c r="W44" s="16"/>
      <c r="X44" s="16"/>
      <c r="Y44" s="16"/>
      <c r="Z44" s="16"/>
      <c r="AA44" s="16"/>
      <c r="AB44" s="16"/>
      <c r="AC44" s="17"/>
      <c r="AD44" s="18"/>
      <c r="AE44" s="18"/>
      <c r="AF44" s="19"/>
      <c r="AG44" s="18"/>
      <c r="AH44" s="16"/>
      <c r="AI44" s="16"/>
      <c r="AJ44" s="16"/>
      <c r="AK44" s="16"/>
      <c r="AL44" s="16"/>
      <c r="AM44" s="16"/>
      <c r="AN44" s="16"/>
      <c r="AO44" s="16"/>
      <c r="AP44" s="17"/>
      <c r="AQ44" s="20"/>
    </row>
    <row r="45" spans="1:43" s="6" customFormat="1" ht="12.75">
      <c r="A45" s="45" t="s">
        <v>196</v>
      </c>
      <c r="B45" s="60" t="s">
        <v>197</v>
      </c>
      <c r="C45" s="60" t="s">
        <v>114</v>
      </c>
      <c r="D45" s="46" t="s">
        <v>91</v>
      </c>
      <c r="E45" s="46" t="s">
        <v>47</v>
      </c>
      <c r="F45" s="69">
        <v>44235</v>
      </c>
      <c r="G45" s="70">
        <v>44259</v>
      </c>
      <c r="H45" s="69">
        <v>44323</v>
      </c>
      <c r="I45" s="69">
        <v>44333</v>
      </c>
      <c r="J45" s="46" t="s">
        <v>103</v>
      </c>
      <c r="K45" s="47">
        <v>2000000</v>
      </c>
      <c r="L45" s="47">
        <v>2000000</v>
      </c>
      <c r="M45" s="78"/>
      <c r="N45" s="66" t="s">
        <v>199</v>
      </c>
      <c r="O45" s="15"/>
      <c r="P45" s="16"/>
      <c r="Q45" s="16"/>
      <c r="R45" s="16"/>
      <c r="S45" s="16"/>
      <c r="T45" s="16"/>
      <c r="U45" s="16"/>
      <c r="V45" s="16"/>
      <c r="W45" s="16"/>
      <c r="X45" s="16"/>
      <c r="Y45" s="16"/>
      <c r="Z45" s="16"/>
      <c r="AA45" s="16"/>
      <c r="AB45" s="16"/>
      <c r="AC45" s="17"/>
      <c r="AD45" s="18"/>
      <c r="AE45" s="18"/>
      <c r="AF45" s="19"/>
      <c r="AG45" s="18"/>
      <c r="AH45" s="16"/>
      <c r="AI45" s="16"/>
      <c r="AJ45" s="16"/>
      <c r="AK45" s="16"/>
      <c r="AL45" s="16"/>
      <c r="AM45" s="16"/>
      <c r="AN45" s="16"/>
      <c r="AO45" s="16"/>
      <c r="AP45" s="17"/>
      <c r="AQ45" s="20"/>
    </row>
    <row r="46" spans="1:43" s="6" customFormat="1" ht="12.75">
      <c r="A46" s="45" t="s">
        <v>196</v>
      </c>
      <c r="B46" s="60" t="s">
        <v>197</v>
      </c>
      <c r="C46" s="60" t="s">
        <v>201</v>
      </c>
      <c r="D46" s="46" t="s">
        <v>91</v>
      </c>
      <c r="E46" s="46" t="s">
        <v>34</v>
      </c>
      <c r="F46" s="69">
        <v>44235</v>
      </c>
      <c r="G46" s="70">
        <v>44259</v>
      </c>
      <c r="H46" s="69">
        <v>44323</v>
      </c>
      <c r="I46" s="69">
        <v>44333</v>
      </c>
      <c r="J46" s="46" t="s">
        <v>103</v>
      </c>
      <c r="K46" s="47">
        <v>1200000</v>
      </c>
      <c r="L46" s="47">
        <v>1200000</v>
      </c>
      <c r="M46" s="78"/>
      <c r="N46" s="66" t="s">
        <v>200</v>
      </c>
      <c r="O46" s="15"/>
      <c r="P46" s="16"/>
      <c r="Q46" s="16"/>
      <c r="R46" s="16"/>
      <c r="S46" s="16"/>
      <c r="T46" s="16"/>
      <c r="U46" s="16"/>
      <c r="V46" s="16"/>
      <c r="W46" s="16"/>
      <c r="X46" s="16"/>
      <c r="Y46" s="16"/>
      <c r="Z46" s="16"/>
      <c r="AA46" s="16"/>
      <c r="AB46" s="16"/>
      <c r="AC46" s="17"/>
      <c r="AD46" s="18"/>
      <c r="AE46" s="18"/>
      <c r="AF46" s="19"/>
      <c r="AG46" s="18"/>
      <c r="AH46" s="16"/>
      <c r="AI46" s="16"/>
      <c r="AJ46" s="16"/>
      <c r="AK46" s="16"/>
      <c r="AL46" s="16"/>
      <c r="AM46" s="16"/>
      <c r="AN46" s="16"/>
      <c r="AO46" s="16"/>
      <c r="AP46" s="17"/>
      <c r="AQ46" s="20"/>
    </row>
    <row r="47" spans="1:43" s="6" customFormat="1" ht="292.5" customHeight="1">
      <c r="A47" s="45" t="s">
        <v>202</v>
      </c>
      <c r="B47" s="60" t="s">
        <v>203</v>
      </c>
      <c r="C47" s="60" t="s">
        <v>210</v>
      </c>
      <c r="D47" s="46" t="s">
        <v>91</v>
      </c>
      <c r="E47" s="46" t="s">
        <v>34</v>
      </c>
      <c r="F47" s="69">
        <v>44249</v>
      </c>
      <c r="G47" s="70">
        <v>44270</v>
      </c>
      <c r="H47" s="69">
        <v>44334</v>
      </c>
      <c r="I47" s="69">
        <v>44344</v>
      </c>
      <c r="J47" s="46" t="s">
        <v>103</v>
      </c>
      <c r="K47" s="47">
        <v>91971962</v>
      </c>
      <c r="L47" s="47"/>
      <c r="M47" s="47">
        <v>91971962</v>
      </c>
      <c r="N47" s="66" t="s">
        <v>204</v>
      </c>
      <c r="O47" s="15"/>
      <c r="P47" s="16"/>
      <c r="Q47" s="16"/>
      <c r="R47" s="16"/>
      <c r="S47" s="16"/>
      <c r="T47" s="16"/>
      <c r="U47" s="16"/>
      <c r="V47" s="16"/>
      <c r="W47" s="16"/>
      <c r="X47" s="16"/>
      <c r="Y47" s="16"/>
      <c r="Z47" s="16"/>
      <c r="AA47" s="16"/>
      <c r="AB47" s="16"/>
      <c r="AC47" s="17"/>
      <c r="AD47" s="18"/>
      <c r="AE47" s="18"/>
      <c r="AF47" s="19"/>
      <c r="AG47" s="18"/>
      <c r="AH47" s="16"/>
      <c r="AI47" s="16"/>
      <c r="AJ47" s="16"/>
      <c r="AK47" s="16"/>
      <c r="AL47" s="16"/>
      <c r="AM47" s="16"/>
      <c r="AN47" s="16"/>
      <c r="AO47" s="16"/>
      <c r="AP47" s="17"/>
      <c r="AQ47" s="20"/>
    </row>
    <row r="48" spans="1:43" s="6" customFormat="1" ht="225">
      <c r="A48" s="45" t="s">
        <v>205</v>
      </c>
      <c r="B48" s="60" t="s">
        <v>207</v>
      </c>
      <c r="C48" s="60" t="s">
        <v>211</v>
      </c>
      <c r="D48" s="46" t="s">
        <v>91</v>
      </c>
      <c r="E48" s="46" t="s">
        <v>34</v>
      </c>
      <c r="F48" s="69">
        <v>44249</v>
      </c>
      <c r="G48" s="70">
        <v>44270</v>
      </c>
      <c r="H48" s="69">
        <v>44334</v>
      </c>
      <c r="I48" s="69">
        <v>44344</v>
      </c>
      <c r="J48" s="46" t="s">
        <v>103</v>
      </c>
      <c r="K48" s="47">
        <v>200189000</v>
      </c>
      <c r="L48" s="47"/>
      <c r="M48" s="47">
        <v>200189000</v>
      </c>
      <c r="N48" s="66" t="s">
        <v>206</v>
      </c>
      <c r="O48" s="15"/>
      <c r="P48" s="16"/>
      <c r="Q48" s="16"/>
      <c r="R48" s="16"/>
      <c r="S48" s="16"/>
      <c r="T48" s="16"/>
      <c r="U48" s="16"/>
      <c r="V48" s="16"/>
      <c r="W48" s="16"/>
      <c r="X48" s="16"/>
      <c r="Y48" s="16"/>
      <c r="Z48" s="16"/>
      <c r="AA48" s="16"/>
      <c r="AB48" s="16"/>
      <c r="AC48" s="17"/>
      <c r="AD48" s="18"/>
      <c r="AE48" s="18"/>
      <c r="AF48" s="19"/>
      <c r="AG48" s="18"/>
      <c r="AH48" s="16"/>
      <c r="AI48" s="16"/>
      <c r="AJ48" s="16"/>
      <c r="AK48" s="16"/>
      <c r="AL48" s="16"/>
      <c r="AM48" s="16"/>
      <c r="AN48" s="16"/>
      <c r="AO48" s="16"/>
      <c r="AP48" s="17"/>
      <c r="AQ48" s="20"/>
    </row>
    <row r="49" spans="1:43" s="6" customFormat="1" ht="12.75">
      <c r="A49" s="45" t="s">
        <v>208</v>
      </c>
      <c r="B49" s="60" t="s">
        <v>209</v>
      </c>
      <c r="C49" s="60" t="s">
        <v>121</v>
      </c>
      <c r="D49" s="46" t="s">
        <v>91</v>
      </c>
      <c r="E49" s="46" t="s">
        <v>34</v>
      </c>
      <c r="F49" s="69">
        <v>44251</v>
      </c>
      <c r="G49" s="70">
        <v>44272</v>
      </c>
      <c r="H49" s="69">
        <v>44336</v>
      </c>
      <c r="I49" s="69">
        <v>44346</v>
      </c>
      <c r="J49" s="46" t="s">
        <v>88</v>
      </c>
      <c r="K49" s="47">
        <v>12500000</v>
      </c>
      <c r="L49" s="47"/>
      <c r="M49" s="47">
        <v>12500000</v>
      </c>
      <c r="N49" s="66" t="s">
        <v>212</v>
      </c>
      <c r="O49" s="15"/>
      <c r="P49" s="16"/>
      <c r="Q49" s="16"/>
      <c r="R49" s="16"/>
      <c r="S49" s="16"/>
      <c r="T49" s="16"/>
      <c r="U49" s="16"/>
      <c r="V49" s="16"/>
      <c r="W49" s="16"/>
      <c r="X49" s="16"/>
      <c r="Y49" s="16"/>
      <c r="Z49" s="16"/>
      <c r="AA49" s="16"/>
      <c r="AB49" s="16"/>
      <c r="AC49" s="17"/>
      <c r="AD49" s="18"/>
      <c r="AE49" s="18"/>
      <c r="AF49" s="19"/>
      <c r="AG49" s="18"/>
      <c r="AH49" s="16"/>
      <c r="AI49" s="16"/>
      <c r="AJ49" s="16"/>
      <c r="AK49" s="16"/>
      <c r="AL49" s="16"/>
      <c r="AM49" s="16"/>
      <c r="AN49" s="16"/>
      <c r="AO49" s="16"/>
      <c r="AP49" s="17"/>
      <c r="AQ49" s="20"/>
    </row>
    <row r="50" spans="1:43" s="6" customFormat="1" ht="67.5">
      <c r="A50" s="45" t="s">
        <v>208</v>
      </c>
      <c r="B50" s="60" t="s">
        <v>209</v>
      </c>
      <c r="C50" s="60" t="s">
        <v>214</v>
      </c>
      <c r="D50" s="46" t="s">
        <v>91</v>
      </c>
      <c r="E50" s="46" t="s">
        <v>34</v>
      </c>
      <c r="F50" s="69">
        <v>44251</v>
      </c>
      <c r="G50" s="70">
        <v>44272</v>
      </c>
      <c r="H50" s="69">
        <v>44336</v>
      </c>
      <c r="I50" s="69">
        <v>44346</v>
      </c>
      <c r="J50" s="46" t="s">
        <v>103</v>
      </c>
      <c r="K50" s="47">
        <v>68560000</v>
      </c>
      <c r="L50" s="47"/>
      <c r="M50" s="47">
        <v>68560000</v>
      </c>
      <c r="N50" s="66" t="s">
        <v>213</v>
      </c>
      <c r="O50" s="15"/>
      <c r="P50" s="16"/>
      <c r="Q50" s="16"/>
      <c r="R50" s="16"/>
      <c r="S50" s="16"/>
      <c r="T50" s="16"/>
      <c r="U50" s="16"/>
      <c r="V50" s="16"/>
      <c r="W50" s="16"/>
      <c r="X50" s="16"/>
      <c r="Y50" s="16"/>
      <c r="Z50" s="16"/>
      <c r="AA50" s="16"/>
      <c r="AB50" s="16"/>
      <c r="AC50" s="17"/>
      <c r="AD50" s="18"/>
      <c r="AE50" s="18"/>
      <c r="AF50" s="19"/>
      <c r="AG50" s="18"/>
      <c r="AH50" s="16"/>
      <c r="AI50" s="16"/>
      <c r="AJ50" s="16"/>
      <c r="AK50" s="16"/>
      <c r="AL50" s="16"/>
      <c r="AM50" s="16"/>
      <c r="AN50" s="16"/>
      <c r="AO50" s="16"/>
      <c r="AP50" s="17"/>
      <c r="AQ50" s="20"/>
    </row>
    <row r="51" spans="1:43" s="6" customFormat="1" ht="393.75">
      <c r="A51" s="45" t="s">
        <v>208</v>
      </c>
      <c r="B51" s="60" t="s">
        <v>209</v>
      </c>
      <c r="C51" s="60" t="s">
        <v>217</v>
      </c>
      <c r="D51" s="46" t="s">
        <v>91</v>
      </c>
      <c r="E51" s="46" t="s">
        <v>47</v>
      </c>
      <c r="F51" s="69">
        <v>44251</v>
      </c>
      <c r="G51" s="70">
        <v>44272</v>
      </c>
      <c r="H51" s="69">
        <v>44336</v>
      </c>
      <c r="I51" s="69">
        <v>44346</v>
      </c>
      <c r="J51" s="46" t="s">
        <v>103</v>
      </c>
      <c r="K51" s="47">
        <v>15490700</v>
      </c>
      <c r="L51" s="47"/>
      <c r="M51" s="47">
        <v>15490700</v>
      </c>
      <c r="N51" s="68" t="s">
        <v>218</v>
      </c>
      <c r="O51" s="15"/>
      <c r="P51" s="16"/>
      <c r="Q51" s="16"/>
      <c r="R51" s="16"/>
      <c r="S51" s="16"/>
      <c r="T51" s="16"/>
      <c r="U51" s="16"/>
      <c r="V51" s="16"/>
      <c r="W51" s="16"/>
      <c r="X51" s="16"/>
      <c r="Y51" s="16"/>
      <c r="Z51" s="16"/>
      <c r="AA51" s="16"/>
      <c r="AB51" s="16"/>
      <c r="AC51" s="17"/>
      <c r="AD51" s="18"/>
      <c r="AE51" s="18"/>
      <c r="AF51" s="19"/>
      <c r="AG51" s="18"/>
      <c r="AH51" s="16"/>
      <c r="AI51" s="16"/>
      <c r="AJ51" s="16"/>
      <c r="AK51" s="16"/>
      <c r="AL51" s="16"/>
      <c r="AM51" s="16"/>
      <c r="AN51" s="16"/>
      <c r="AO51" s="16"/>
      <c r="AP51" s="17"/>
      <c r="AQ51" s="20"/>
    </row>
    <row r="52" spans="1:43" s="6" customFormat="1" ht="22.5">
      <c r="A52" s="45" t="s">
        <v>208</v>
      </c>
      <c r="B52" s="60" t="s">
        <v>209</v>
      </c>
      <c r="C52" s="60" t="s">
        <v>215</v>
      </c>
      <c r="D52" s="46" t="s">
        <v>91</v>
      </c>
      <c r="E52" s="46" t="s">
        <v>34</v>
      </c>
      <c r="F52" s="69">
        <v>44253</v>
      </c>
      <c r="G52" s="70">
        <v>44274</v>
      </c>
      <c r="H52" s="69">
        <v>44340</v>
      </c>
      <c r="I52" s="69">
        <v>44350</v>
      </c>
      <c r="J52" s="46" t="s">
        <v>88</v>
      </c>
      <c r="K52" s="47">
        <v>35000000</v>
      </c>
      <c r="L52" s="47"/>
      <c r="M52" s="47">
        <v>35000000</v>
      </c>
      <c r="N52" s="66" t="s">
        <v>216</v>
      </c>
      <c r="O52" s="15"/>
      <c r="P52" s="16"/>
      <c r="Q52" s="16"/>
      <c r="R52" s="16"/>
      <c r="S52" s="16"/>
      <c r="T52" s="16"/>
      <c r="U52" s="16"/>
      <c r="V52" s="16"/>
      <c r="W52" s="16"/>
      <c r="X52" s="16"/>
      <c r="Y52" s="16"/>
      <c r="Z52" s="16"/>
      <c r="AA52" s="16"/>
      <c r="AB52" s="16"/>
      <c r="AC52" s="17"/>
      <c r="AD52" s="18"/>
      <c r="AE52" s="18"/>
      <c r="AF52" s="19"/>
      <c r="AG52" s="18"/>
      <c r="AH52" s="16"/>
      <c r="AI52" s="16"/>
      <c r="AJ52" s="16"/>
      <c r="AK52" s="16"/>
      <c r="AL52" s="16"/>
      <c r="AM52" s="16"/>
      <c r="AN52" s="16"/>
      <c r="AO52" s="16"/>
      <c r="AP52" s="17"/>
      <c r="AQ52" s="20"/>
    </row>
    <row r="53" spans="1:43" s="56" customFormat="1" ht="39" customHeight="1">
      <c r="A53" s="45" t="s">
        <v>100</v>
      </c>
      <c r="B53" s="60" t="s">
        <v>101</v>
      </c>
      <c r="C53" s="46" t="s">
        <v>102</v>
      </c>
      <c r="D53" s="46" t="s">
        <v>91</v>
      </c>
      <c r="E53" s="46" t="s">
        <v>36</v>
      </c>
      <c r="F53" s="46" t="str">
        <f>IF(E53="","",IF((OR(E53=data_validation!A$1,E53=data_validation!A$2,E53=data_validation!A$5,E53=data_validation!A$6,E53=data_validation!A$15,E53=data_validation!A$17)),"Indicate Date","N/A"))</f>
        <v>N/A</v>
      </c>
      <c r="G53" s="46" t="str">
        <f>IF(E53="","",IF((OR(E53=data_validation!A$1,E53=data_validation!A$2)),"Indicate Date","N/A"))</f>
        <v>N/A</v>
      </c>
      <c r="H53" s="46" t="str">
        <f>IF(F53="","",IF((OR(F53=data_validation!B$1,F53=data_validation!B$2)),"Indicate Date","N/A"))</f>
        <v>N/A</v>
      </c>
      <c r="I53" s="46" t="str">
        <f>IF(G53="","",IF((OR(G53=data_validation!C$1,G53=data_validation!C$2)),"Indicate Date","N/A"))</f>
        <v>N/A</v>
      </c>
      <c r="J53" s="46" t="s">
        <v>103</v>
      </c>
      <c r="K53" s="47">
        <v>84165584.040000007</v>
      </c>
      <c r="L53" s="47">
        <v>84165584.040000007</v>
      </c>
      <c r="M53" s="78"/>
      <c r="N53" s="66" t="s">
        <v>104</v>
      </c>
      <c r="O53" s="48"/>
      <c r="P53" s="49"/>
      <c r="Q53" s="50"/>
      <c r="R53" s="50"/>
      <c r="S53" s="50"/>
      <c r="T53" s="50"/>
      <c r="U53" s="50"/>
      <c r="V53" s="50"/>
      <c r="W53" s="50"/>
      <c r="X53" s="50"/>
      <c r="Y53" s="49"/>
      <c r="Z53" s="49"/>
      <c r="AA53" s="50"/>
      <c r="AB53" s="49"/>
      <c r="AC53" s="51"/>
      <c r="AD53" s="52"/>
      <c r="AE53" s="52"/>
      <c r="AF53" s="53"/>
      <c r="AG53" s="54"/>
      <c r="AH53" s="49"/>
      <c r="AI53" s="49"/>
      <c r="AJ53" s="49"/>
      <c r="AK53" s="49"/>
      <c r="AL53" s="49"/>
      <c r="AM53" s="49"/>
      <c r="AN53" s="49"/>
      <c r="AO53" s="50"/>
      <c r="AP53" s="51"/>
      <c r="AQ53" s="55"/>
    </row>
    <row r="54" spans="1:43" s="56" customFormat="1" ht="40.5" customHeight="1">
      <c r="A54" s="45" t="s">
        <v>105</v>
      </c>
      <c r="B54" s="60" t="s">
        <v>106</v>
      </c>
      <c r="C54" s="46" t="s">
        <v>102</v>
      </c>
      <c r="D54" s="46" t="s">
        <v>91</v>
      </c>
      <c r="E54" s="46" t="s">
        <v>36</v>
      </c>
      <c r="F54" s="46" t="str">
        <f>IF(E54="","",IF((OR(E54=data_validation!A$1,E54=data_validation!A$2,E54=data_validation!A$5,E54=data_validation!A$6,E54=data_validation!A$15,E54=data_validation!A$17)),"Indicate Date","N/A"))</f>
        <v>N/A</v>
      </c>
      <c r="G54" s="46" t="str">
        <f>IF(E54="","",IF((OR(E54=data_validation!A$1,E54=data_validation!A$2)),"Indicate Date","N/A"))</f>
        <v>N/A</v>
      </c>
      <c r="H54" s="46" t="str">
        <f>IF(F54="","",IF((OR(F54=data_validation!B$1,F54=data_validation!B$2)),"Indicate Date","N/A"))</f>
        <v>N/A</v>
      </c>
      <c r="I54" s="46" t="str">
        <f>IF(G54="","",IF((OR(G54=data_validation!C$1,G54=data_validation!C$2)),"Indicate Date","N/A"))</f>
        <v>N/A</v>
      </c>
      <c r="J54" s="46" t="s">
        <v>103</v>
      </c>
      <c r="K54" s="47">
        <v>5864343.3600000003</v>
      </c>
      <c r="L54" s="47">
        <v>5864343.3600000003</v>
      </c>
      <c r="M54" s="78"/>
      <c r="N54" s="66" t="s">
        <v>107</v>
      </c>
      <c r="O54" s="48"/>
      <c r="P54" s="49"/>
      <c r="Q54" s="50"/>
      <c r="R54" s="50"/>
      <c r="S54" s="50"/>
      <c r="T54" s="50"/>
      <c r="U54" s="50"/>
      <c r="V54" s="50"/>
      <c r="W54" s="50"/>
      <c r="X54" s="50"/>
      <c r="Y54" s="49"/>
      <c r="Z54" s="49"/>
      <c r="AA54" s="50"/>
      <c r="AB54" s="49"/>
      <c r="AC54" s="51"/>
      <c r="AD54" s="52"/>
      <c r="AE54" s="52"/>
      <c r="AF54" s="53"/>
      <c r="AG54" s="54"/>
      <c r="AH54" s="49"/>
      <c r="AI54" s="49"/>
      <c r="AJ54" s="49"/>
      <c r="AK54" s="49"/>
      <c r="AL54" s="49"/>
      <c r="AM54" s="49"/>
      <c r="AN54" s="49"/>
      <c r="AO54" s="50"/>
      <c r="AP54" s="51"/>
      <c r="AQ54" s="55"/>
    </row>
    <row r="55" spans="1:43" s="114" customFormat="1" ht="126.75" customHeight="1">
      <c r="A55" s="94" t="s">
        <v>108</v>
      </c>
      <c r="B55" s="95" t="s">
        <v>111</v>
      </c>
      <c r="C55" s="95" t="s">
        <v>110</v>
      </c>
      <c r="D55" s="96" t="s">
        <v>91</v>
      </c>
      <c r="E55" s="96" t="s">
        <v>36</v>
      </c>
      <c r="F55" s="96" t="str">
        <f>IF(E55="","",IF((OR(E55=data_validation!A$1,E55=data_validation!A$2,E55=data_validation!A$5,E55=data_validation!A$6,E55=data_validation!A$15,E55=data_validation!A$17)),"Indicate Date","N/A"))</f>
        <v>N/A</v>
      </c>
      <c r="G55" s="96" t="str">
        <f>IF(E55="","",IF((OR(E55=data_validation!A$1,E55=data_validation!A$2)),"Indicate Date","N/A"))</f>
        <v>N/A</v>
      </c>
      <c r="H55" s="96" t="str">
        <f>IF(F55="","",IF((OR(F55=data_validation!B$1,F55=data_validation!B$2)),"Indicate Date","N/A"))</f>
        <v>N/A</v>
      </c>
      <c r="I55" s="96" t="str">
        <f>IF(G55="","",IF((OR(G55=data_validation!C$1,G55=data_validation!C$2)),"Indicate Date","N/A"))</f>
        <v>N/A</v>
      </c>
      <c r="J55" s="96" t="s">
        <v>103</v>
      </c>
      <c r="K55" s="99">
        <v>18389342.050000001</v>
      </c>
      <c r="L55" s="99">
        <v>18389342.050000001</v>
      </c>
      <c r="M55" s="108"/>
      <c r="N55" s="95" t="s">
        <v>109</v>
      </c>
      <c r="O55" s="101"/>
      <c r="P55" s="102"/>
      <c r="Q55" s="109"/>
      <c r="R55" s="109"/>
      <c r="S55" s="109"/>
      <c r="T55" s="109"/>
      <c r="U55" s="109"/>
      <c r="V55" s="109"/>
      <c r="W55" s="109"/>
      <c r="X55" s="109"/>
      <c r="Y55" s="102"/>
      <c r="Z55" s="102"/>
      <c r="AA55" s="109"/>
      <c r="AB55" s="102"/>
      <c r="AC55" s="103"/>
      <c r="AD55" s="110"/>
      <c r="AE55" s="110"/>
      <c r="AF55" s="111"/>
      <c r="AG55" s="112"/>
      <c r="AH55" s="102"/>
      <c r="AI55" s="102"/>
      <c r="AJ55" s="102"/>
      <c r="AK55" s="102"/>
      <c r="AL55" s="102"/>
      <c r="AM55" s="102"/>
      <c r="AN55" s="102"/>
      <c r="AO55" s="109"/>
      <c r="AP55" s="103"/>
      <c r="AQ55" s="113"/>
    </row>
    <row r="56" spans="1:43" s="114" customFormat="1" ht="56.25" customHeight="1">
      <c r="A56" s="94" t="s">
        <v>112</v>
      </c>
      <c r="B56" s="95" t="s">
        <v>113</v>
      </c>
      <c r="C56" s="96" t="s">
        <v>114</v>
      </c>
      <c r="D56" s="96" t="s">
        <v>91</v>
      </c>
      <c r="E56" s="96" t="s">
        <v>38</v>
      </c>
      <c r="F56" s="97">
        <v>44201</v>
      </c>
      <c r="G56" s="96" t="str">
        <f>IF(E56="","",IF((OR(E56=data_validation!A$1,E56=data_validation!A$2)),"Indicate Date","N/A"))</f>
        <v>N/A</v>
      </c>
      <c r="H56" s="97">
        <v>44232</v>
      </c>
      <c r="I56" s="97">
        <v>44242</v>
      </c>
      <c r="J56" s="96" t="s">
        <v>103</v>
      </c>
      <c r="K56" s="99">
        <v>147110.51</v>
      </c>
      <c r="L56" s="99">
        <v>147110.51</v>
      </c>
      <c r="M56" s="108"/>
      <c r="N56" s="115" t="s">
        <v>117</v>
      </c>
      <c r="O56" s="116"/>
      <c r="P56" s="117"/>
      <c r="Q56" s="117"/>
      <c r="R56" s="117"/>
      <c r="S56" s="117"/>
      <c r="T56" s="117"/>
      <c r="U56" s="117"/>
      <c r="V56" s="117"/>
      <c r="W56" s="117"/>
      <c r="X56" s="117"/>
      <c r="Y56" s="117"/>
      <c r="Z56" s="117"/>
      <c r="AA56" s="117"/>
      <c r="AB56" s="117"/>
      <c r="AC56" s="118"/>
      <c r="AD56" s="102"/>
      <c r="AE56" s="102"/>
      <c r="AF56" s="103"/>
      <c r="AG56" s="102"/>
      <c r="AH56" s="117"/>
      <c r="AI56" s="117"/>
      <c r="AJ56" s="117"/>
      <c r="AK56" s="117"/>
      <c r="AL56" s="117"/>
      <c r="AM56" s="117"/>
      <c r="AN56" s="117"/>
      <c r="AO56" s="117"/>
      <c r="AP56" s="118"/>
      <c r="AQ56" s="113"/>
    </row>
    <row r="57" spans="1:43" s="114" customFormat="1" ht="66.75" customHeight="1">
      <c r="A57" s="94" t="s">
        <v>119</v>
      </c>
      <c r="B57" s="95" t="s">
        <v>120</v>
      </c>
      <c r="C57" s="96" t="s">
        <v>121</v>
      </c>
      <c r="D57" s="96" t="s">
        <v>91</v>
      </c>
      <c r="E57" s="96" t="s">
        <v>38</v>
      </c>
      <c r="F57" s="97">
        <v>44215</v>
      </c>
      <c r="G57" s="96" t="str">
        <f>IF(E57="","",IF((OR(E57=data_validation!A$1,E57=data_validation!A$2)),"Indicate Date","N/A"))</f>
        <v>N/A</v>
      </c>
      <c r="H57" s="97">
        <v>44246</v>
      </c>
      <c r="I57" s="97" t="s">
        <v>220</v>
      </c>
      <c r="J57" s="96" t="s">
        <v>103</v>
      </c>
      <c r="K57" s="99">
        <v>418184.6</v>
      </c>
      <c r="L57" s="99">
        <v>418184.6</v>
      </c>
      <c r="M57" s="108"/>
      <c r="N57" s="115" t="s">
        <v>122</v>
      </c>
      <c r="O57" s="116"/>
      <c r="P57" s="117"/>
      <c r="Q57" s="117"/>
      <c r="R57" s="117"/>
      <c r="S57" s="117"/>
      <c r="T57" s="117"/>
      <c r="U57" s="117"/>
      <c r="V57" s="117"/>
      <c r="W57" s="117"/>
      <c r="X57" s="117"/>
      <c r="Y57" s="117"/>
      <c r="Z57" s="117"/>
      <c r="AA57" s="117"/>
      <c r="AB57" s="117"/>
      <c r="AC57" s="118"/>
      <c r="AD57" s="102"/>
      <c r="AE57" s="102"/>
      <c r="AF57" s="103"/>
      <c r="AG57" s="102"/>
      <c r="AH57" s="117"/>
      <c r="AI57" s="117"/>
      <c r="AJ57" s="117"/>
      <c r="AK57" s="117"/>
      <c r="AL57" s="117"/>
      <c r="AM57" s="117"/>
      <c r="AN57" s="117"/>
      <c r="AO57" s="117"/>
      <c r="AP57" s="118"/>
      <c r="AQ57" s="113"/>
    </row>
    <row r="58" spans="1:43" s="114" customFormat="1" ht="22.5">
      <c r="A58" s="94" t="s">
        <v>123</v>
      </c>
      <c r="B58" s="95" t="s">
        <v>124</v>
      </c>
      <c r="C58" s="96" t="s">
        <v>125</v>
      </c>
      <c r="D58" s="96" t="s">
        <v>91</v>
      </c>
      <c r="E58" s="96" t="s">
        <v>38</v>
      </c>
      <c r="F58" s="97">
        <v>44223</v>
      </c>
      <c r="G58" s="96" t="str">
        <f>IF(E58="","",IF((OR(E58=data_validation!A$1,E58=data_validation!A$2)),"Indicate Date","N/A"))</f>
        <v>N/A</v>
      </c>
      <c r="H58" s="97">
        <v>44256</v>
      </c>
      <c r="I58" s="97">
        <v>44265</v>
      </c>
      <c r="J58" s="96" t="s">
        <v>103</v>
      </c>
      <c r="K58" s="99">
        <v>24000</v>
      </c>
      <c r="L58" s="99">
        <v>24000</v>
      </c>
      <c r="M58" s="108"/>
      <c r="N58" s="115" t="s">
        <v>126</v>
      </c>
      <c r="O58" s="116"/>
      <c r="P58" s="117"/>
      <c r="Q58" s="117"/>
      <c r="R58" s="117"/>
      <c r="S58" s="117"/>
      <c r="T58" s="117"/>
      <c r="U58" s="117"/>
      <c r="V58" s="117"/>
      <c r="W58" s="117"/>
      <c r="X58" s="117"/>
      <c r="Y58" s="117"/>
      <c r="Z58" s="117"/>
      <c r="AA58" s="117"/>
      <c r="AB58" s="117"/>
      <c r="AC58" s="118"/>
      <c r="AD58" s="102"/>
      <c r="AE58" s="102"/>
      <c r="AF58" s="103"/>
      <c r="AG58" s="102"/>
      <c r="AH58" s="117"/>
      <c r="AI58" s="117"/>
      <c r="AJ58" s="117"/>
      <c r="AK58" s="117"/>
      <c r="AL58" s="117"/>
      <c r="AM58" s="117"/>
      <c r="AN58" s="117"/>
      <c r="AO58" s="117"/>
      <c r="AP58" s="118"/>
      <c r="AQ58" s="113"/>
    </row>
    <row r="59" spans="1:43" s="114" customFormat="1" ht="22.5">
      <c r="A59" s="94" t="s">
        <v>127</v>
      </c>
      <c r="B59" s="95" t="s">
        <v>128</v>
      </c>
      <c r="C59" s="96" t="s">
        <v>121</v>
      </c>
      <c r="D59" s="96" t="s">
        <v>91</v>
      </c>
      <c r="E59" s="96" t="s">
        <v>38</v>
      </c>
      <c r="F59" s="97">
        <v>44224</v>
      </c>
      <c r="G59" s="96" t="str">
        <f>IF(E59="","",IF((OR(E59=data_validation!A$1,E59=data_validation!A$2)),"Indicate Date","N/A"))</f>
        <v>N/A</v>
      </c>
      <c r="H59" s="97">
        <v>44257</v>
      </c>
      <c r="I59" s="97">
        <v>44266</v>
      </c>
      <c r="J59" s="96" t="s">
        <v>103</v>
      </c>
      <c r="K59" s="99">
        <v>7400</v>
      </c>
      <c r="L59" s="99">
        <v>7400</v>
      </c>
      <c r="M59" s="108"/>
      <c r="N59" s="115" t="s">
        <v>129</v>
      </c>
      <c r="O59" s="116"/>
      <c r="P59" s="117"/>
      <c r="Q59" s="117"/>
      <c r="R59" s="117"/>
      <c r="S59" s="117"/>
      <c r="T59" s="117"/>
      <c r="U59" s="117"/>
      <c r="V59" s="117"/>
      <c r="W59" s="117"/>
      <c r="X59" s="117"/>
      <c r="Y59" s="117"/>
      <c r="Z59" s="117"/>
      <c r="AA59" s="117"/>
      <c r="AB59" s="117"/>
      <c r="AC59" s="118"/>
      <c r="AD59" s="102"/>
      <c r="AE59" s="102"/>
      <c r="AF59" s="103"/>
      <c r="AG59" s="102"/>
      <c r="AH59" s="117"/>
      <c r="AI59" s="117"/>
      <c r="AJ59" s="117"/>
      <c r="AK59" s="117"/>
      <c r="AL59" s="117"/>
      <c r="AM59" s="117"/>
      <c r="AN59" s="117"/>
      <c r="AO59" s="117"/>
      <c r="AP59" s="118"/>
      <c r="AQ59" s="113"/>
    </row>
    <row r="60" spans="1:43" s="114" customFormat="1" ht="22.5">
      <c r="A60" s="94" t="s">
        <v>169</v>
      </c>
      <c r="B60" s="95" t="s">
        <v>170</v>
      </c>
      <c r="C60" s="95" t="s">
        <v>180</v>
      </c>
      <c r="D60" s="96" t="s">
        <v>91</v>
      </c>
      <c r="E60" s="96" t="s">
        <v>43</v>
      </c>
      <c r="F60" s="96" t="str">
        <f>IF(E60="","",IF((OR(E60=data_validation!A$1,E60=data_validation!A$2,E60=data_validation!A$5,E60=data_validation!A$6,E60=data_validation!A$15,E60=data_validation!A$17)),"Indicate Date","N/A"))</f>
        <v>N/A</v>
      </c>
      <c r="G60" s="96" t="str">
        <f>IF(E60="","",IF((OR(E60=data_validation!A$1,E60=data_validation!A$2)),"Indicate Date","N/A"))</f>
        <v>N/A</v>
      </c>
      <c r="H60" s="97">
        <v>44200</v>
      </c>
      <c r="I60" s="97">
        <v>44210</v>
      </c>
      <c r="J60" s="96" t="s">
        <v>103</v>
      </c>
      <c r="K60" s="99">
        <v>212500</v>
      </c>
      <c r="L60" s="99">
        <v>212500</v>
      </c>
      <c r="M60" s="99"/>
      <c r="N60" s="115" t="s">
        <v>178</v>
      </c>
      <c r="O60" s="116"/>
      <c r="P60" s="117"/>
      <c r="Q60" s="117"/>
      <c r="R60" s="117"/>
      <c r="S60" s="117"/>
      <c r="T60" s="117"/>
      <c r="U60" s="117"/>
      <c r="V60" s="117"/>
      <c r="W60" s="117"/>
      <c r="X60" s="117"/>
      <c r="Y60" s="117"/>
      <c r="Z60" s="117"/>
      <c r="AA60" s="117"/>
      <c r="AB60" s="117"/>
      <c r="AC60" s="118"/>
      <c r="AD60" s="102"/>
      <c r="AE60" s="102"/>
      <c r="AF60" s="103"/>
      <c r="AG60" s="102"/>
      <c r="AH60" s="117"/>
      <c r="AI60" s="117"/>
      <c r="AJ60" s="117"/>
      <c r="AK60" s="117"/>
      <c r="AL60" s="117"/>
      <c r="AM60" s="117"/>
      <c r="AN60" s="117"/>
      <c r="AO60" s="117"/>
      <c r="AP60" s="118"/>
      <c r="AQ60" s="113"/>
    </row>
    <row r="61" spans="1:43" s="114" customFormat="1" ht="22.5">
      <c r="A61" s="94" t="s">
        <v>169</v>
      </c>
      <c r="B61" s="95" t="s">
        <v>170</v>
      </c>
      <c r="C61" s="95" t="s">
        <v>114</v>
      </c>
      <c r="D61" s="96" t="s">
        <v>91</v>
      </c>
      <c r="E61" s="96" t="s">
        <v>43</v>
      </c>
      <c r="F61" s="96" t="str">
        <f>IF(E61="","",IF((OR(E61=data_validation!A$1,E61=data_validation!A$2,E61=data_validation!A$5,E61=data_validation!A$6,E61=data_validation!A$15,E61=data_validation!A$17)),"Indicate Date","N/A"))</f>
        <v>N/A</v>
      </c>
      <c r="G61" s="96" t="str">
        <f>IF(E61="","",IF((OR(E61=data_validation!A$1,E61=data_validation!A$2)),"Indicate Date","N/A"))</f>
        <v>N/A</v>
      </c>
      <c r="H61" s="97">
        <v>44200</v>
      </c>
      <c r="I61" s="97">
        <v>44210</v>
      </c>
      <c r="J61" s="96" t="s">
        <v>103</v>
      </c>
      <c r="K61" s="99">
        <v>581400</v>
      </c>
      <c r="L61" s="99">
        <v>581400</v>
      </c>
      <c r="M61" s="99"/>
      <c r="N61" s="115" t="s">
        <v>181</v>
      </c>
      <c r="O61" s="116"/>
      <c r="P61" s="117"/>
      <c r="Q61" s="117"/>
      <c r="R61" s="117"/>
      <c r="S61" s="117"/>
      <c r="T61" s="117"/>
      <c r="U61" s="117"/>
      <c r="V61" s="117"/>
      <c r="W61" s="117"/>
      <c r="X61" s="117"/>
      <c r="Y61" s="117"/>
      <c r="Z61" s="117"/>
      <c r="AA61" s="117"/>
      <c r="AB61" s="117"/>
      <c r="AC61" s="118"/>
      <c r="AD61" s="102"/>
      <c r="AE61" s="102"/>
      <c r="AF61" s="103"/>
      <c r="AG61" s="102"/>
      <c r="AH61" s="117"/>
      <c r="AI61" s="117"/>
      <c r="AJ61" s="117"/>
      <c r="AK61" s="117"/>
      <c r="AL61" s="117"/>
      <c r="AM61" s="117"/>
      <c r="AN61" s="117"/>
      <c r="AO61" s="117"/>
      <c r="AP61" s="118"/>
      <c r="AQ61" s="113"/>
    </row>
    <row r="62" spans="1:43" s="114" customFormat="1" ht="22.5">
      <c r="A62" s="94" t="s">
        <v>169</v>
      </c>
      <c r="B62" s="95" t="s">
        <v>267</v>
      </c>
      <c r="C62" s="95" t="s">
        <v>266</v>
      </c>
      <c r="D62" s="96" t="s">
        <v>91</v>
      </c>
      <c r="E62" s="96" t="s">
        <v>43</v>
      </c>
      <c r="F62" s="96" t="s">
        <v>245</v>
      </c>
      <c r="G62" s="96" t="s">
        <v>245</v>
      </c>
      <c r="H62" s="97" t="s">
        <v>245</v>
      </c>
      <c r="I62" s="97" t="s">
        <v>245</v>
      </c>
      <c r="J62" s="96" t="s">
        <v>93</v>
      </c>
      <c r="K62" s="99">
        <f>L62</f>
        <v>8966401.4700000007</v>
      </c>
      <c r="L62" s="99">
        <v>8966401.4700000007</v>
      </c>
      <c r="M62" s="99"/>
      <c r="N62" s="115" t="s">
        <v>270</v>
      </c>
      <c r="O62" s="116"/>
      <c r="P62" s="117"/>
      <c r="Q62" s="117"/>
      <c r="R62" s="117"/>
      <c r="S62" s="117"/>
      <c r="T62" s="117"/>
      <c r="U62" s="117"/>
      <c r="V62" s="117"/>
      <c r="W62" s="117"/>
      <c r="X62" s="117"/>
      <c r="Y62" s="117"/>
      <c r="Z62" s="117"/>
      <c r="AA62" s="117"/>
      <c r="AB62" s="117"/>
      <c r="AC62" s="118"/>
      <c r="AD62" s="102"/>
      <c r="AE62" s="102"/>
      <c r="AF62" s="103"/>
      <c r="AG62" s="102"/>
      <c r="AH62" s="117"/>
      <c r="AI62" s="117"/>
      <c r="AJ62" s="117"/>
      <c r="AK62" s="117"/>
      <c r="AL62" s="117"/>
      <c r="AM62" s="117"/>
      <c r="AN62" s="117"/>
      <c r="AO62" s="117"/>
      <c r="AP62" s="118"/>
      <c r="AQ62" s="113"/>
    </row>
    <row r="63" spans="1:43" s="114" customFormat="1" ht="33.75">
      <c r="A63" s="94" t="s">
        <v>169</v>
      </c>
      <c r="B63" s="95" t="s">
        <v>268</v>
      </c>
      <c r="C63" s="95" t="s">
        <v>266</v>
      </c>
      <c r="D63" s="96" t="s">
        <v>91</v>
      </c>
      <c r="E63" s="96" t="s">
        <v>34</v>
      </c>
      <c r="F63" s="97">
        <v>44200</v>
      </c>
      <c r="G63" s="98">
        <v>44221</v>
      </c>
      <c r="H63" s="97">
        <v>44284</v>
      </c>
      <c r="I63" s="97">
        <v>44294</v>
      </c>
      <c r="J63" s="96" t="s">
        <v>93</v>
      </c>
      <c r="K63" s="99">
        <f>L63</f>
        <v>19737260.23</v>
      </c>
      <c r="L63" s="99">
        <v>19737260.23</v>
      </c>
      <c r="M63" s="99"/>
      <c r="N63" s="115" t="s">
        <v>269</v>
      </c>
      <c r="O63" s="116"/>
      <c r="P63" s="117"/>
      <c r="Q63" s="117"/>
      <c r="R63" s="117"/>
      <c r="S63" s="117"/>
      <c r="T63" s="117"/>
      <c r="U63" s="117"/>
      <c r="V63" s="117"/>
      <c r="W63" s="117"/>
      <c r="X63" s="117"/>
      <c r="Y63" s="117"/>
      <c r="Z63" s="117"/>
      <c r="AA63" s="117"/>
      <c r="AB63" s="117"/>
      <c r="AC63" s="118"/>
      <c r="AD63" s="102"/>
      <c r="AE63" s="102"/>
      <c r="AF63" s="103"/>
      <c r="AG63" s="102"/>
      <c r="AH63" s="117"/>
      <c r="AI63" s="117"/>
      <c r="AJ63" s="117"/>
      <c r="AK63" s="117"/>
      <c r="AL63" s="117"/>
      <c r="AM63" s="117"/>
      <c r="AN63" s="117"/>
      <c r="AO63" s="117"/>
      <c r="AP63" s="118"/>
      <c r="AQ63" s="113"/>
    </row>
    <row r="64" spans="1:43" s="114" customFormat="1" ht="22.5">
      <c r="A64" s="94" t="s">
        <v>169</v>
      </c>
      <c r="B64" s="95" t="s">
        <v>170</v>
      </c>
      <c r="C64" s="95" t="s">
        <v>134</v>
      </c>
      <c r="D64" s="96" t="s">
        <v>91</v>
      </c>
      <c r="E64" s="96" t="s">
        <v>43</v>
      </c>
      <c r="F64" s="96" t="str">
        <f>IF(E64="","",IF((OR(E64=data_validation!A$1,E64=data_validation!A$2,E64=data_validation!A$5,E64=data_validation!A$6,E64=data_validation!A$15,E64=data_validation!A$17)),"Indicate Date","N/A"))</f>
        <v>N/A</v>
      </c>
      <c r="G64" s="96" t="str">
        <f>IF(E64="","",IF((OR(E64=data_validation!A$1,E64=data_validation!A$2)),"Indicate Date","N/A"))</f>
        <v>N/A</v>
      </c>
      <c r="H64" s="97">
        <v>44200</v>
      </c>
      <c r="I64" s="97">
        <v>44210</v>
      </c>
      <c r="J64" s="96" t="s">
        <v>103</v>
      </c>
      <c r="K64" s="99">
        <v>19285240.969999999</v>
      </c>
      <c r="L64" s="99">
        <v>19285240.969999999</v>
      </c>
      <c r="M64" s="99"/>
      <c r="N64" s="115" t="s">
        <v>182</v>
      </c>
      <c r="O64" s="116"/>
      <c r="P64" s="117"/>
      <c r="Q64" s="117"/>
      <c r="R64" s="117"/>
      <c r="S64" s="117"/>
      <c r="T64" s="117"/>
      <c r="U64" s="117"/>
      <c r="V64" s="117"/>
      <c r="W64" s="117"/>
      <c r="X64" s="117"/>
      <c r="Y64" s="117"/>
      <c r="Z64" s="117"/>
      <c r="AA64" s="117"/>
      <c r="AB64" s="117"/>
      <c r="AC64" s="118"/>
      <c r="AD64" s="102"/>
      <c r="AE64" s="102"/>
      <c r="AF64" s="103"/>
      <c r="AG64" s="102"/>
      <c r="AH64" s="117"/>
      <c r="AI64" s="117"/>
      <c r="AJ64" s="117"/>
      <c r="AK64" s="117"/>
      <c r="AL64" s="117"/>
      <c r="AM64" s="117"/>
      <c r="AN64" s="117"/>
      <c r="AO64" s="117"/>
      <c r="AP64" s="118"/>
      <c r="AQ64" s="113"/>
    </row>
    <row r="65" spans="1:46" s="105" customFormat="1" ht="409.5">
      <c r="A65" s="94" t="s">
        <v>165</v>
      </c>
      <c r="B65" s="95" t="s">
        <v>166</v>
      </c>
      <c r="C65" s="95" t="s">
        <v>134</v>
      </c>
      <c r="D65" s="96" t="s">
        <v>91</v>
      </c>
      <c r="E65" s="95" t="s">
        <v>44</v>
      </c>
      <c r="F65" s="96" t="str">
        <f>IF(E65="","",IF((OR(E65=data_validation!A$1,E65=data_validation!A$2,E65=data_validation!A$5,E65=data_validation!A$6,E65=data_validation!A$15,E65=data_validation!A$17)),"Indicate Date","N/A"))</f>
        <v>N/A</v>
      </c>
      <c r="G65" s="96" t="str">
        <f>IF(E65="","",IF((OR(E65=data_validation!A$1,E65=data_validation!A$2)),"Indicate Date","N/A"))</f>
        <v>N/A</v>
      </c>
      <c r="H65" s="97">
        <v>44203</v>
      </c>
      <c r="I65" s="97">
        <v>44213</v>
      </c>
      <c r="J65" s="96" t="s">
        <v>103</v>
      </c>
      <c r="K65" s="99">
        <v>31143714</v>
      </c>
      <c r="L65" s="99">
        <v>31143714</v>
      </c>
      <c r="M65" s="99"/>
      <c r="N65" s="115" t="s">
        <v>168</v>
      </c>
      <c r="O65" s="101"/>
      <c r="P65" s="102"/>
      <c r="Q65" s="102"/>
      <c r="R65" s="102"/>
      <c r="S65" s="102"/>
      <c r="T65" s="102"/>
      <c r="U65" s="102"/>
      <c r="V65" s="102"/>
      <c r="W65" s="102"/>
      <c r="X65" s="102"/>
      <c r="Y65" s="102"/>
      <c r="Z65" s="102"/>
      <c r="AA65" s="102"/>
      <c r="AB65" s="102"/>
      <c r="AC65" s="103"/>
      <c r="AD65" s="102"/>
      <c r="AE65" s="102"/>
      <c r="AF65" s="103"/>
      <c r="AG65" s="102"/>
      <c r="AH65" s="102"/>
      <c r="AI65" s="102"/>
      <c r="AJ65" s="102"/>
      <c r="AK65" s="102"/>
      <c r="AL65" s="102"/>
      <c r="AM65" s="102"/>
      <c r="AN65" s="102"/>
      <c r="AO65" s="102"/>
      <c r="AP65" s="103"/>
      <c r="AQ65" s="104"/>
    </row>
    <row r="66" spans="1:46" s="105" customFormat="1" ht="22.5">
      <c r="A66" s="94" t="s">
        <v>169</v>
      </c>
      <c r="B66" s="95" t="s">
        <v>170</v>
      </c>
      <c r="C66" s="95" t="s">
        <v>134</v>
      </c>
      <c r="D66" s="119" t="s">
        <v>91</v>
      </c>
      <c r="E66" s="119" t="s">
        <v>47</v>
      </c>
      <c r="F66" s="97">
        <v>44200</v>
      </c>
      <c r="G66" s="96" t="str">
        <f>IF(E66="","",IF((OR(E66=data_validation!A$1,E66=data_validation!A$2)),"Indicate Date","N/A"))</f>
        <v>N/A</v>
      </c>
      <c r="H66" s="97">
        <v>44231</v>
      </c>
      <c r="I66" s="97">
        <v>44241</v>
      </c>
      <c r="J66" s="96" t="s">
        <v>103</v>
      </c>
      <c r="K66" s="99">
        <v>416519</v>
      </c>
      <c r="L66" s="99">
        <v>416519</v>
      </c>
      <c r="M66" s="108"/>
      <c r="N66" s="115" t="s">
        <v>177</v>
      </c>
      <c r="O66" s="101"/>
      <c r="P66" s="102"/>
      <c r="Q66" s="102"/>
      <c r="R66" s="102"/>
      <c r="S66" s="102"/>
      <c r="T66" s="102"/>
      <c r="U66" s="102"/>
      <c r="V66" s="102"/>
      <c r="W66" s="102"/>
      <c r="X66" s="102"/>
      <c r="Y66" s="102"/>
      <c r="Z66" s="102"/>
      <c r="AA66" s="102"/>
      <c r="AB66" s="102"/>
      <c r="AC66" s="103"/>
      <c r="AD66" s="102"/>
      <c r="AE66" s="102"/>
      <c r="AF66" s="103"/>
      <c r="AG66" s="102"/>
      <c r="AH66" s="102"/>
      <c r="AI66" s="102"/>
      <c r="AJ66" s="102"/>
      <c r="AK66" s="102"/>
      <c r="AL66" s="102"/>
      <c r="AM66" s="102"/>
      <c r="AN66" s="102"/>
      <c r="AO66" s="102"/>
      <c r="AP66" s="103"/>
      <c r="AQ66" s="104"/>
    </row>
    <row r="67" spans="1:46" s="105" customFormat="1" ht="12.75">
      <c r="A67" s="94" t="s">
        <v>222</v>
      </c>
      <c r="B67" s="95" t="s">
        <v>223</v>
      </c>
      <c r="C67" s="95" t="s">
        <v>224</v>
      </c>
      <c r="D67" s="96" t="s">
        <v>91</v>
      </c>
      <c r="E67" s="96" t="s">
        <v>34</v>
      </c>
      <c r="F67" s="97">
        <v>44242</v>
      </c>
      <c r="G67" s="98">
        <v>44262</v>
      </c>
      <c r="H67" s="97">
        <v>44291</v>
      </c>
      <c r="I67" s="97">
        <v>44301</v>
      </c>
      <c r="J67" s="96" t="s">
        <v>93</v>
      </c>
      <c r="K67" s="99">
        <f t="shared" ref="K67:K76" si="0">L67+M67</f>
        <v>2500000</v>
      </c>
      <c r="L67" s="99">
        <v>2500000</v>
      </c>
      <c r="M67" s="99"/>
      <c r="N67" s="115"/>
      <c r="O67" s="101"/>
      <c r="P67" s="102"/>
      <c r="Q67" s="102"/>
      <c r="R67" s="102"/>
      <c r="S67" s="102"/>
      <c r="T67" s="102"/>
      <c r="U67" s="102"/>
      <c r="V67" s="102"/>
      <c r="W67" s="102"/>
      <c r="X67" s="102"/>
      <c r="Y67" s="102"/>
      <c r="Z67" s="102"/>
      <c r="AA67" s="102"/>
      <c r="AB67" s="102"/>
      <c r="AC67" s="103"/>
      <c r="AD67" s="102"/>
      <c r="AE67" s="102"/>
      <c r="AF67" s="103"/>
      <c r="AG67" s="102"/>
      <c r="AH67" s="102"/>
      <c r="AI67" s="102"/>
      <c r="AJ67" s="102"/>
      <c r="AK67" s="102"/>
      <c r="AL67" s="102"/>
      <c r="AM67" s="102"/>
      <c r="AN67" s="102"/>
      <c r="AO67" s="102"/>
      <c r="AP67" s="103"/>
      <c r="AQ67" s="104"/>
    </row>
    <row r="68" spans="1:46" s="105" customFormat="1" ht="12.75">
      <c r="A68" s="94" t="s">
        <v>309</v>
      </c>
      <c r="B68" s="95" t="s">
        <v>226</v>
      </c>
      <c r="C68" s="95" t="s">
        <v>227</v>
      </c>
      <c r="D68" s="96" t="s">
        <v>91</v>
      </c>
      <c r="E68" s="96" t="s">
        <v>34</v>
      </c>
      <c r="F68" s="97">
        <v>44200</v>
      </c>
      <c r="G68" s="98">
        <v>44220</v>
      </c>
      <c r="H68" s="97">
        <v>44249</v>
      </c>
      <c r="I68" s="97">
        <v>44269</v>
      </c>
      <c r="J68" s="96" t="s">
        <v>93</v>
      </c>
      <c r="K68" s="99">
        <f t="shared" si="0"/>
        <v>20200000</v>
      </c>
      <c r="L68" s="99">
        <v>20200000</v>
      </c>
      <c r="M68" s="99"/>
      <c r="N68" s="115"/>
      <c r="O68" s="101"/>
      <c r="P68" s="102"/>
      <c r="Q68" s="102"/>
      <c r="R68" s="102"/>
      <c r="S68" s="102"/>
      <c r="T68" s="102"/>
      <c r="U68" s="102"/>
      <c r="V68" s="102"/>
      <c r="W68" s="102"/>
      <c r="X68" s="102"/>
      <c r="Y68" s="102"/>
      <c r="Z68" s="102"/>
      <c r="AA68" s="102"/>
      <c r="AB68" s="102"/>
      <c r="AC68" s="103"/>
      <c r="AD68" s="102"/>
      <c r="AE68" s="102"/>
      <c r="AF68" s="103"/>
      <c r="AG68" s="102"/>
      <c r="AH68" s="102"/>
      <c r="AI68" s="102"/>
      <c r="AJ68" s="102"/>
      <c r="AK68" s="102"/>
      <c r="AL68" s="102"/>
      <c r="AM68" s="102"/>
      <c r="AN68" s="102"/>
      <c r="AO68" s="102"/>
      <c r="AP68" s="103"/>
      <c r="AQ68" s="104"/>
    </row>
    <row r="69" spans="1:46" s="105" customFormat="1" ht="33.75">
      <c r="A69" s="94" t="s">
        <v>229</v>
      </c>
      <c r="B69" s="95" t="s">
        <v>228</v>
      </c>
      <c r="C69" s="95" t="s">
        <v>167</v>
      </c>
      <c r="D69" s="96" t="s">
        <v>89</v>
      </c>
      <c r="E69" s="96" t="s">
        <v>34</v>
      </c>
      <c r="F69" s="97">
        <v>44229</v>
      </c>
      <c r="G69" s="98">
        <v>44249</v>
      </c>
      <c r="H69" s="97">
        <v>44278</v>
      </c>
      <c r="I69" s="97">
        <v>44298</v>
      </c>
      <c r="J69" s="96" t="s">
        <v>88</v>
      </c>
      <c r="K69" s="99">
        <f t="shared" si="0"/>
        <v>270000000</v>
      </c>
      <c r="L69" s="99"/>
      <c r="M69" s="99">
        <v>270000000</v>
      </c>
      <c r="N69" s="115" t="s">
        <v>310</v>
      </c>
      <c r="O69" s="101"/>
      <c r="P69" s="102"/>
      <c r="Q69" s="102"/>
      <c r="R69" s="102"/>
      <c r="S69" s="102"/>
      <c r="T69" s="102"/>
      <c r="U69" s="102"/>
      <c r="V69" s="102"/>
      <c r="W69" s="102"/>
      <c r="X69" s="102"/>
      <c r="Y69" s="102"/>
      <c r="Z69" s="102"/>
      <c r="AA69" s="102"/>
      <c r="AB69" s="102"/>
      <c r="AC69" s="103"/>
      <c r="AD69" s="102"/>
      <c r="AE69" s="102"/>
      <c r="AF69" s="103"/>
      <c r="AG69" s="102"/>
      <c r="AH69" s="102"/>
      <c r="AI69" s="102"/>
      <c r="AJ69" s="102"/>
      <c r="AK69" s="102"/>
      <c r="AL69" s="102"/>
      <c r="AM69" s="102"/>
      <c r="AN69" s="102"/>
      <c r="AO69" s="102"/>
      <c r="AP69" s="103"/>
      <c r="AQ69" s="104"/>
    </row>
    <row r="70" spans="1:46" s="105" customFormat="1" ht="56.25">
      <c r="A70" s="94" t="s">
        <v>230</v>
      </c>
      <c r="B70" s="95" t="s">
        <v>231</v>
      </c>
      <c r="C70" s="95" t="s">
        <v>232</v>
      </c>
      <c r="D70" s="96" t="s">
        <v>89</v>
      </c>
      <c r="E70" s="96" t="s">
        <v>34</v>
      </c>
      <c r="F70" s="97">
        <v>44229</v>
      </c>
      <c r="G70" s="98">
        <v>44249</v>
      </c>
      <c r="H70" s="97">
        <v>44278</v>
      </c>
      <c r="I70" s="97">
        <v>44298</v>
      </c>
      <c r="J70" s="96" t="s">
        <v>88</v>
      </c>
      <c r="K70" s="99">
        <f t="shared" si="0"/>
        <v>61000000</v>
      </c>
      <c r="L70" s="99"/>
      <c r="M70" s="99">
        <v>61000000</v>
      </c>
      <c r="N70" s="115" t="s">
        <v>310</v>
      </c>
      <c r="O70" s="101"/>
      <c r="P70" s="102"/>
      <c r="Q70" s="102"/>
      <c r="R70" s="102"/>
      <c r="S70" s="102"/>
      <c r="T70" s="102"/>
      <c r="U70" s="102"/>
      <c r="V70" s="102"/>
      <c r="W70" s="102"/>
      <c r="X70" s="102"/>
      <c r="Y70" s="102"/>
      <c r="Z70" s="102"/>
      <c r="AA70" s="102"/>
      <c r="AB70" s="102"/>
      <c r="AC70" s="103"/>
      <c r="AD70" s="102"/>
      <c r="AE70" s="102"/>
      <c r="AF70" s="103"/>
      <c r="AG70" s="102"/>
      <c r="AH70" s="102"/>
      <c r="AI70" s="102"/>
      <c r="AJ70" s="102"/>
      <c r="AK70" s="102"/>
      <c r="AL70" s="102"/>
      <c r="AM70" s="102"/>
      <c r="AN70" s="102"/>
      <c r="AO70" s="102"/>
      <c r="AP70" s="103"/>
      <c r="AQ70" s="104"/>
      <c r="AS70" s="105" t="s">
        <v>314</v>
      </c>
      <c r="AT70" s="120">
        <f>AT71+AT72</f>
        <v>1407800000</v>
      </c>
    </row>
    <row r="71" spans="1:46" s="105" customFormat="1" ht="135">
      <c r="A71" s="94" t="s">
        <v>235</v>
      </c>
      <c r="B71" s="95" t="s">
        <v>233</v>
      </c>
      <c r="C71" s="95" t="s">
        <v>234</v>
      </c>
      <c r="D71" s="96" t="s">
        <v>91</v>
      </c>
      <c r="E71" s="96" t="s">
        <v>34</v>
      </c>
      <c r="F71" s="97">
        <v>44200</v>
      </c>
      <c r="G71" s="98">
        <v>44221</v>
      </c>
      <c r="H71" s="97">
        <v>44284</v>
      </c>
      <c r="I71" s="97">
        <v>44294</v>
      </c>
      <c r="J71" s="96" t="s">
        <v>93</v>
      </c>
      <c r="K71" s="99">
        <f t="shared" si="0"/>
        <v>58800000</v>
      </c>
      <c r="L71" s="99"/>
      <c r="M71" s="99">
        <v>58800000</v>
      </c>
      <c r="N71" s="115" t="s">
        <v>307</v>
      </c>
      <c r="O71" s="101"/>
      <c r="P71" s="102"/>
      <c r="Q71" s="102"/>
      <c r="R71" s="102"/>
      <c r="S71" s="102"/>
      <c r="T71" s="102"/>
      <c r="U71" s="102"/>
      <c r="V71" s="102"/>
      <c r="W71" s="102"/>
      <c r="X71" s="102"/>
      <c r="Y71" s="102"/>
      <c r="Z71" s="102"/>
      <c r="AA71" s="102"/>
      <c r="AB71" s="102"/>
      <c r="AC71" s="103"/>
      <c r="AD71" s="102"/>
      <c r="AE71" s="102"/>
      <c r="AF71" s="103"/>
      <c r="AG71" s="102"/>
      <c r="AH71" s="102"/>
      <c r="AI71" s="102"/>
      <c r="AJ71" s="102"/>
      <c r="AK71" s="102"/>
      <c r="AL71" s="102"/>
      <c r="AM71" s="102"/>
      <c r="AN71" s="102"/>
      <c r="AO71" s="102"/>
      <c r="AP71" s="103"/>
      <c r="AQ71" s="104"/>
      <c r="AS71" s="105" t="s">
        <v>20</v>
      </c>
      <c r="AT71" s="120">
        <f>K67+K68</f>
        <v>22700000</v>
      </c>
    </row>
    <row r="72" spans="1:46" s="105" customFormat="1" ht="22.5">
      <c r="A72" s="94" t="s">
        <v>236</v>
      </c>
      <c r="B72" s="95" t="s">
        <v>237</v>
      </c>
      <c r="C72" s="95" t="s">
        <v>238</v>
      </c>
      <c r="D72" s="96" t="s">
        <v>91</v>
      </c>
      <c r="E72" s="96" t="s">
        <v>34</v>
      </c>
      <c r="F72" s="97">
        <v>44317</v>
      </c>
      <c r="G72" s="98">
        <v>44337</v>
      </c>
      <c r="H72" s="97">
        <v>44366</v>
      </c>
      <c r="I72" s="97">
        <v>44386</v>
      </c>
      <c r="J72" s="96" t="s">
        <v>93</v>
      </c>
      <c r="K72" s="99">
        <f t="shared" si="0"/>
        <v>15000000</v>
      </c>
      <c r="L72" s="99"/>
      <c r="M72" s="99">
        <v>15000000</v>
      </c>
      <c r="N72" s="115"/>
      <c r="O72" s="101"/>
      <c r="P72" s="102"/>
      <c r="Q72" s="102"/>
      <c r="R72" s="102"/>
      <c r="S72" s="102"/>
      <c r="T72" s="102"/>
      <c r="U72" s="102"/>
      <c r="V72" s="102"/>
      <c r="W72" s="102"/>
      <c r="X72" s="102"/>
      <c r="Y72" s="102"/>
      <c r="Z72" s="102"/>
      <c r="AA72" s="102"/>
      <c r="AB72" s="102"/>
      <c r="AC72" s="103"/>
      <c r="AD72" s="102"/>
      <c r="AE72" s="102"/>
      <c r="AF72" s="103"/>
      <c r="AG72" s="102"/>
      <c r="AH72" s="102"/>
      <c r="AI72" s="102"/>
      <c r="AJ72" s="102"/>
      <c r="AK72" s="102"/>
      <c r="AL72" s="102"/>
      <c r="AM72" s="102"/>
      <c r="AN72" s="102"/>
      <c r="AO72" s="102"/>
      <c r="AP72" s="103"/>
      <c r="AQ72" s="104"/>
      <c r="AS72" s="105" t="s">
        <v>315</v>
      </c>
      <c r="AT72" s="120">
        <f>SUM(M69:M76)</f>
        <v>1385100000</v>
      </c>
    </row>
    <row r="73" spans="1:46" s="105" customFormat="1" ht="56.25">
      <c r="A73" s="94" t="s">
        <v>239</v>
      </c>
      <c r="B73" s="95" t="s">
        <v>240</v>
      </c>
      <c r="C73" s="95" t="s">
        <v>215</v>
      </c>
      <c r="D73" s="96" t="s">
        <v>91</v>
      </c>
      <c r="E73" s="96" t="s">
        <v>34</v>
      </c>
      <c r="F73" s="97">
        <v>44361</v>
      </c>
      <c r="G73" s="98">
        <v>44381</v>
      </c>
      <c r="H73" s="97">
        <v>44410</v>
      </c>
      <c r="I73" s="97">
        <v>44440</v>
      </c>
      <c r="J73" s="96" t="s">
        <v>88</v>
      </c>
      <c r="K73" s="99">
        <f t="shared" si="0"/>
        <v>114300000</v>
      </c>
      <c r="L73" s="99"/>
      <c r="M73" s="99">
        <v>114300000</v>
      </c>
      <c r="N73" s="115" t="s">
        <v>310</v>
      </c>
      <c r="O73" s="101"/>
      <c r="P73" s="102"/>
      <c r="Q73" s="102"/>
      <c r="R73" s="102"/>
      <c r="S73" s="102"/>
      <c r="T73" s="102"/>
      <c r="U73" s="102"/>
      <c r="V73" s="102"/>
      <c r="W73" s="102"/>
      <c r="X73" s="102"/>
      <c r="Y73" s="102"/>
      <c r="Z73" s="102"/>
      <c r="AA73" s="102"/>
      <c r="AB73" s="102"/>
      <c r="AC73" s="103"/>
      <c r="AD73" s="102"/>
      <c r="AE73" s="102"/>
      <c r="AF73" s="103"/>
      <c r="AG73" s="102"/>
      <c r="AH73" s="102"/>
      <c r="AI73" s="102"/>
      <c r="AJ73" s="102"/>
      <c r="AK73" s="102"/>
      <c r="AL73" s="102"/>
      <c r="AM73" s="102"/>
      <c r="AN73" s="102"/>
      <c r="AO73" s="102"/>
      <c r="AP73" s="103"/>
      <c r="AQ73" s="104"/>
    </row>
    <row r="74" spans="1:46" s="105" customFormat="1" ht="22.5">
      <c r="A74" s="94" t="s">
        <v>241</v>
      </c>
      <c r="B74" s="95" t="s">
        <v>242</v>
      </c>
      <c r="C74" s="95" t="s">
        <v>238</v>
      </c>
      <c r="D74" s="96" t="s">
        <v>89</v>
      </c>
      <c r="E74" s="96" t="s">
        <v>34</v>
      </c>
      <c r="F74" s="97">
        <v>44089</v>
      </c>
      <c r="G74" s="98">
        <v>44109</v>
      </c>
      <c r="H74" s="97">
        <v>44138</v>
      </c>
      <c r="I74" s="97">
        <v>44168</v>
      </c>
      <c r="J74" s="96" t="s">
        <v>88</v>
      </c>
      <c r="K74" s="99">
        <f t="shared" si="0"/>
        <v>225000000</v>
      </c>
      <c r="L74" s="99"/>
      <c r="M74" s="99">
        <v>225000000</v>
      </c>
      <c r="N74" s="115"/>
      <c r="O74" s="101"/>
      <c r="P74" s="102"/>
      <c r="Q74" s="102"/>
      <c r="R74" s="102"/>
      <c r="S74" s="102"/>
      <c r="T74" s="102"/>
      <c r="U74" s="102"/>
      <c r="V74" s="102"/>
      <c r="W74" s="102"/>
      <c r="X74" s="102"/>
      <c r="Y74" s="102"/>
      <c r="Z74" s="102"/>
      <c r="AA74" s="102"/>
      <c r="AB74" s="102"/>
      <c r="AC74" s="103"/>
      <c r="AD74" s="102"/>
      <c r="AE74" s="102"/>
      <c r="AF74" s="103"/>
      <c r="AG74" s="102"/>
      <c r="AH74" s="102"/>
      <c r="AI74" s="102"/>
      <c r="AJ74" s="102"/>
      <c r="AK74" s="102"/>
      <c r="AL74" s="102"/>
      <c r="AM74" s="102"/>
      <c r="AN74" s="102"/>
      <c r="AO74" s="102"/>
      <c r="AP74" s="103"/>
      <c r="AQ74" s="104"/>
    </row>
    <row r="75" spans="1:46" s="105" customFormat="1" ht="22.5">
      <c r="A75" s="94" t="s">
        <v>243</v>
      </c>
      <c r="B75" s="95" t="s">
        <v>244</v>
      </c>
      <c r="C75" s="95" t="s">
        <v>238</v>
      </c>
      <c r="D75" s="96" t="s">
        <v>89</v>
      </c>
      <c r="E75" s="96" t="s">
        <v>34</v>
      </c>
      <c r="F75" s="97">
        <v>44110</v>
      </c>
      <c r="G75" s="98">
        <v>44130</v>
      </c>
      <c r="H75" s="97">
        <v>44159</v>
      </c>
      <c r="I75" s="97">
        <v>44189</v>
      </c>
      <c r="J75" s="96" t="s">
        <v>88</v>
      </c>
      <c r="K75" s="99">
        <f t="shared" si="0"/>
        <v>590000000</v>
      </c>
      <c r="L75" s="99"/>
      <c r="M75" s="99">
        <v>590000000</v>
      </c>
      <c r="N75" s="115"/>
      <c r="O75" s="101"/>
      <c r="P75" s="102"/>
      <c r="Q75" s="102"/>
      <c r="R75" s="102"/>
      <c r="S75" s="102"/>
      <c r="T75" s="102"/>
      <c r="U75" s="102"/>
      <c r="V75" s="102"/>
      <c r="W75" s="102"/>
      <c r="X75" s="102"/>
      <c r="Y75" s="102"/>
      <c r="Z75" s="102"/>
      <c r="AA75" s="102"/>
      <c r="AB75" s="102"/>
      <c r="AC75" s="103"/>
      <c r="AD75" s="102"/>
      <c r="AE75" s="102"/>
      <c r="AF75" s="103"/>
      <c r="AG75" s="102"/>
      <c r="AH75" s="102"/>
      <c r="AI75" s="102"/>
      <c r="AJ75" s="102"/>
      <c r="AK75" s="102"/>
      <c r="AL75" s="102"/>
      <c r="AM75" s="102"/>
      <c r="AN75" s="102"/>
      <c r="AO75" s="102"/>
      <c r="AP75" s="103"/>
      <c r="AQ75" s="104"/>
    </row>
    <row r="76" spans="1:46" s="105" customFormat="1" ht="15.75" customHeight="1">
      <c r="A76" s="121" t="s">
        <v>318</v>
      </c>
      <c r="B76" s="122" t="s">
        <v>319</v>
      </c>
      <c r="C76" s="95" t="s">
        <v>238</v>
      </c>
      <c r="D76" s="96" t="s">
        <v>89</v>
      </c>
      <c r="E76" s="96" t="s">
        <v>34</v>
      </c>
      <c r="F76" s="97">
        <v>44110</v>
      </c>
      <c r="G76" s="98">
        <v>44130</v>
      </c>
      <c r="H76" s="97">
        <v>44159</v>
      </c>
      <c r="I76" s="97">
        <v>44189</v>
      </c>
      <c r="J76" s="96" t="s">
        <v>88</v>
      </c>
      <c r="K76" s="123">
        <f t="shared" si="0"/>
        <v>51000000</v>
      </c>
      <c r="L76" s="123"/>
      <c r="M76" s="123">
        <v>51000000</v>
      </c>
      <c r="N76" s="124"/>
      <c r="O76" s="101"/>
      <c r="P76" s="102"/>
      <c r="Q76" s="102"/>
      <c r="R76" s="102"/>
      <c r="S76" s="102"/>
      <c r="T76" s="102"/>
      <c r="U76" s="102"/>
      <c r="V76" s="102"/>
      <c r="W76" s="102"/>
      <c r="X76" s="102"/>
      <c r="Y76" s="102"/>
      <c r="Z76" s="102"/>
      <c r="AA76" s="102"/>
      <c r="AB76" s="102"/>
      <c r="AC76" s="103"/>
      <c r="AD76" s="102"/>
      <c r="AE76" s="102"/>
      <c r="AF76" s="103"/>
      <c r="AG76" s="102"/>
      <c r="AH76" s="102"/>
      <c r="AI76" s="102"/>
      <c r="AJ76" s="102"/>
      <c r="AK76" s="102"/>
      <c r="AL76" s="102"/>
      <c r="AM76" s="102"/>
      <c r="AN76" s="102"/>
      <c r="AO76" s="102"/>
      <c r="AP76" s="103"/>
      <c r="AQ76" s="104"/>
    </row>
    <row r="77" spans="1:46" s="65" customFormat="1" ht="45">
      <c r="A77" s="80" t="s">
        <v>272</v>
      </c>
      <c r="B77" s="81" t="s">
        <v>273</v>
      </c>
      <c r="C77" s="82" t="s">
        <v>274</v>
      </c>
      <c r="D77" s="82" t="s">
        <v>91</v>
      </c>
      <c r="E77" s="82" t="s">
        <v>45</v>
      </c>
      <c r="F77" s="82" t="str">
        <f>IF(E77="","",IF((OR(E77=[1]data_validation!A$1,E77=[1]data_validation!A$2,E77=[1]data_validation!A$5,E77=[1]data_validation!A$6,E77=[1]data_validation!A$15,E77=[1]data_validation!A$17)),"Indicate Date","N/A"))</f>
        <v>N/A</v>
      </c>
      <c r="G77" s="87" t="str">
        <f>IF(E77="","",IF((OR(E77=[1]data_validation!A$1,E77=[1]data_validation!A$2)),"Indicate Date","N/A"))</f>
        <v>N/A</v>
      </c>
      <c r="H77" s="82" t="s">
        <v>275</v>
      </c>
      <c r="I77" s="82" t="s">
        <v>271</v>
      </c>
      <c r="J77" s="82" t="s">
        <v>93</v>
      </c>
      <c r="K77" s="84">
        <f t="shared" ref="K77:K88" si="1">SUM(L77:M77)</f>
        <v>1123920</v>
      </c>
      <c r="L77" s="84">
        <v>1123920</v>
      </c>
      <c r="M77" s="85"/>
      <c r="N77" s="86" t="s">
        <v>276</v>
      </c>
      <c r="O77" s="48"/>
      <c r="P77" s="49"/>
      <c r="Q77" s="49"/>
      <c r="R77" s="49"/>
      <c r="S77" s="49"/>
      <c r="T77" s="49"/>
      <c r="U77" s="49"/>
      <c r="V77" s="49"/>
      <c r="W77" s="49"/>
      <c r="X77" s="49"/>
      <c r="Y77" s="49"/>
      <c r="Z77" s="49"/>
      <c r="AA77" s="49"/>
      <c r="AB77" s="49"/>
      <c r="AC77" s="51"/>
      <c r="AD77" s="49"/>
      <c r="AE77" s="49"/>
      <c r="AF77" s="51"/>
      <c r="AG77" s="49"/>
      <c r="AH77" s="49"/>
      <c r="AI77" s="49"/>
      <c r="AJ77" s="49"/>
      <c r="AK77" s="49"/>
      <c r="AL77" s="49"/>
      <c r="AM77" s="49"/>
      <c r="AN77" s="49"/>
      <c r="AO77" s="49"/>
      <c r="AP77" s="51"/>
      <c r="AQ77" s="64"/>
    </row>
    <row r="78" spans="1:46" s="65" customFormat="1" ht="56.25">
      <c r="A78" s="80" t="s">
        <v>272</v>
      </c>
      <c r="B78" s="83" t="s">
        <v>277</v>
      </c>
      <c r="C78" s="92" t="s">
        <v>278</v>
      </c>
      <c r="D78" s="87" t="s">
        <v>89</v>
      </c>
      <c r="E78" s="87" t="s">
        <v>45</v>
      </c>
      <c r="F78" s="87" t="s">
        <v>245</v>
      </c>
      <c r="G78" s="87" t="s">
        <v>245</v>
      </c>
      <c r="H78" s="42" t="s">
        <v>271</v>
      </c>
      <c r="I78" s="42" t="s">
        <v>271</v>
      </c>
      <c r="J78" s="87" t="s">
        <v>93</v>
      </c>
      <c r="K78" s="88">
        <f t="shared" si="1"/>
        <v>3443100</v>
      </c>
      <c r="L78" s="88">
        <v>3443100</v>
      </c>
      <c r="M78" s="85"/>
      <c r="N78" s="89" t="s">
        <v>279</v>
      </c>
      <c r="O78" s="48"/>
      <c r="P78" s="49"/>
      <c r="Q78" s="49"/>
      <c r="R78" s="49"/>
      <c r="S78" s="49"/>
      <c r="T78" s="49"/>
      <c r="U78" s="49"/>
      <c r="V78" s="49"/>
      <c r="W78" s="49"/>
      <c r="X78" s="49"/>
      <c r="Y78" s="49"/>
      <c r="Z78" s="49"/>
      <c r="AA78" s="49"/>
      <c r="AB78" s="49"/>
      <c r="AC78" s="51"/>
      <c r="AD78" s="49"/>
      <c r="AE78" s="49"/>
      <c r="AF78" s="51"/>
      <c r="AG78" s="49"/>
      <c r="AH78" s="49"/>
      <c r="AI78" s="49"/>
      <c r="AJ78" s="49"/>
      <c r="AK78" s="49"/>
      <c r="AL78" s="49"/>
      <c r="AM78" s="49"/>
      <c r="AN78" s="49"/>
      <c r="AO78" s="49"/>
      <c r="AP78" s="51"/>
      <c r="AQ78" s="64"/>
      <c r="AS78" s="65" t="s">
        <v>314</v>
      </c>
      <c r="AT78" s="106">
        <f>SUM(K77:K97)</f>
        <v>160702135.97999999</v>
      </c>
    </row>
    <row r="79" spans="1:46" s="65" customFormat="1" ht="33.75">
      <c r="A79" s="90" t="s">
        <v>280</v>
      </c>
      <c r="B79" s="91" t="s">
        <v>281</v>
      </c>
      <c r="C79" s="87" t="s">
        <v>266</v>
      </c>
      <c r="D79" s="87" t="s">
        <v>91</v>
      </c>
      <c r="E79" s="87" t="s">
        <v>45</v>
      </c>
      <c r="F79" s="42"/>
      <c r="G79" s="42" t="s">
        <v>271</v>
      </c>
      <c r="H79" s="42" t="s">
        <v>271</v>
      </c>
      <c r="I79" s="42" t="s">
        <v>271</v>
      </c>
      <c r="J79" s="87" t="s">
        <v>93</v>
      </c>
      <c r="K79" s="88">
        <f t="shared" si="1"/>
        <v>150000</v>
      </c>
      <c r="L79" s="88">
        <v>150000</v>
      </c>
      <c r="M79" s="85"/>
      <c r="N79" s="89" t="s">
        <v>282</v>
      </c>
      <c r="O79" s="48"/>
      <c r="P79" s="49"/>
      <c r="Q79" s="49"/>
      <c r="R79" s="49"/>
      <c r="S79" s="49"/>
      <c r="T79" s="49"/>
      <c r="U79" s="49"/>
      <c r="V79" s="49"/>
      <c r="W79" s="49"/>
      <c r="X79" s="49"/>
      <c r="Y79" s="49"/>
      <c r="Z79" s="49"/>
      <c r="AA79" s="49"/>
      <c r="AB79" s="49"/>
      <c r="AC79" s="51"/>
      <c r="AD79" s="49"/>
      <c r="AE79" s="49"/>
      <c r="AF79" s="51"/>
      <c r="AG79" s="49"/>
      <c r="AH79" s="49"/>
      <c r="AI79" s="49"/>
      <c r="AJ79" s="49"/>
      <c r="AK79" s="49"/>
      <c r="AL79" s="49"/>
      <c r="AM79" s="49"/>
      <c r="AN79" s="49"/>
      <c r="AO79" s="49"/>
      <c r="AP79" s="51"/>
      <c r="AQ79" s="64"/>
      <c r="AS79" s="65" t="s">
        <v>20</v>
      </c>
      <c r="AT79" s="106">
        <f>SUM(L77:L92)</f>
        <v>88538720</v>
      </c>
    </row>
    <row r="80" spans="1:46" s="65" customFormat="1" ht="22.5">
      <c r="A80" s="90" t="s">
        <v>137</v>
      </c>
      <c r="B80" s="83" t="s">
        <v>277</v>
      </c>
      <c r="C80" s="92" t="s">
        <v>283</v>
      </c>
      <c r="D80" s="87" t="s">
        <v>89</v>
      </c>
      <c r="E80" s="87" t="s">
        <v>45</v>
      </c>
      <c r="F80" s="87" t="str">
        <f>IF(E80="","",IF((OR(E80=[1]data_validation!A$1,E80=[1]data_validation!A$2,E80=[1]data_validation!A$5,E80=[1]data_validation!A$6,E80=[1]data_validation!A$15,E80=[1]data_validation!A$17)),"Indicate Date","N/A"))</f>
        <v>N/A</v>
      </c>
      <c r="G80" s="87" t="str">
        <f>IF(E80="","",IF((OR(E80=[1]data_validation!A$1,E80=[1]data_validation!A$2)),"Indicate Date","N/A"))</f>
        <v>N/A</v>
      </c>
      <c r="H80" s="87"/>
      <c r="I80" s="87"/>
      <c r="J80" s="87" t="s">
        <v>93</v>
      </c>
      <c r="K80" s="88">
        <f t="shared" si="1"/>
        <v>3791450</v>
      </c>
      <c r="L80" s="88">
        <v>3791450</v>
      </c>
      <c r="M80" s="85"/>
      <c r="N80" s="89" t="s">
        <v>284</v>
      </c>
      <c r="O80" s="48"/>
      <c r="P80" s="49"/>
      <c r="Q80" s="49"/>
      <c r="R80" s="49"/>
      <c r="S80" s="49"/>
      <c r="T80" s="49"/>
      <c r="U80" s="49"/>
      <c r="V80" s="49"/>
      <c r="W80" s="49"/>
      <c r="X80" s="49"/>
      <c r="Y80" s="49"/>
      <c r="Z80" s="49"/>
      <c r="AA80" s="49"/>
      <c r="AB80" s="49"/>
      <c r="AC80" s="51"/>
      <c r="AD80" s="49"/>
      <c r="AE80" s="49"/>
      <c r="AF80" s="51"/>
      <c r="AG80" s="49"/>
      <c r="AH80" s="49"/>
      <c r="AI80" s="49"/>
      <c r="AJ80" s="49"/>
      <c r="AK80" s="49"/>
      <c r="AL80" s="49"/>
      <c r="AM80" s="49"/>
      <c r="AN80" s="49"/>
      <c r="AO80" s="49"/>
      <c r="AP80" s="51"/>
      <c r="AQ80" s="64"/>
      <c r="AS80" s="65" t="s">
        <v>315</v>
      </c>
      <c r="AT80" s="106">
        <f>SUM(M93:M97)</f>
        <v>72163415.980000004</v>
      </c>
    </row>
    <row r="81" spans="1:47" s="65" customFormat="1" ht="22.5">
      <c r="A81" s="90" t="s">
        <v>108</v>
      </c>
      <c r="B81" s="83" t="s">
        <v>277</v>
      </c>
      <c r="C81" s="87" t="s">
        <v>246</v>
      </c>
      <c r="D81" s="87" t="s">
        <v>89</v>
      </c>
      <c r="E81" s="87" t="s">
        <v>45</v>
      </c>
      <c r="F81" s="87" t="str">
        <f>IF(E81="","",IF((OR(E81=[1]data_validation!A$1,E81=[1]data_validation!A$2,E81=[1]data_validation!A$5,E81=[1]data_validation!A$6,E81=[1]data_validation!A$15,E81=[1]data_validation!A$17)),"Indicate Date","N/A"))</f>
        <v>N/A</v>
      </c>
      <c r="G81" s="87" t="str">
        <f>IF(E81="","",IF((OR(E81=[1]data_validation!A$1,E81=[1]data_validation!A$2)),"Indicate Date","N/A"))</f>
        <v>N/A</v>
      </c>
      <c r="H81" s="42"/>
      <c r="I81" s="42"/>
      <c r="J81" s="87" t="s">
        <v>93</v>
      </c>
      <c r="K81" s="88">
        <f t="shared" si="1"/>
        <v>1722760</v>
      </c>
      <c r="L81" s="88">
        <v>1722760</v>
      </c>
      <c r="M81" s="85"/>
      <c r="N81" s="89" t="s">
        <v>285</v>
      </c>
      <c r="O81" s="48"/>
      <c r="P81" s="49"/>
      <c r="Q81" s="49"/>
      <c r="R81" s="49"/>
      <c r="S81" s="49"/>
      <c r="T81" s="49"/>
      <c r="U81" s="49"/>
      <c r="V81" s="49"/>
      <c r="W81" s="49"/>
      <c r="X81" s="49"/>
      <c r="Y81" s="49"/>
      <c r="Z81" s="49"/>
      <c r="AA81" s="49"/>
      <c r="AB81" s="49"/>
      <c r="AC81" s="51"/>
      <c r="AD81" s="49"/>
      <c r="AE81" s="49"/>
      <c r="AF81" s="51"/>
      <c r="AG81" s="49"/>
      <c r="AH81" s="49"/>
      <c r="AI81" s="49"/>
      <c r="AJ81" s="49"/>
      <c r="AK81" s="49"/>
      <c r="AL81" s="49"/>
      <c r="AM81" s="49"/>
      <c r="AN81" s="49"/>
      <c r="AO81" s="49"/>
      <c r="AP81" s="51"/>
      <c r="AQ81" s="64"/>
    </row>
    <row r="82" spans="1:47" s="65" customFormat="1" ht="22.5">
      <c r="A82" s="90" t="s">
        <v>195</v>
      </c>
      <c r="B82" s="83" t="s">
        <v>286</v>
      </c>
      <c r="C82" s="87" t="s">
        <v>188</v>
      </c>
      <c r="D82" s="87" t="s">
        <v>89</v>
      </c>
      <c r="E82" s="87" t="s">
        <v>45</v>
      </c>
      <c r="F82" s="87" t="str">
        <f>IF(E82="","",IF((OR(E82=[1]data_validation!A$1,E82=[1]data_validation!A$2,E82=[1]data_validation!A$5,E82=[1]data_validation!A$6,E82=[1]data_validation!A$15,E82=[1]data_validation!A$17)),"Indicate Date","N/A"))</f>
        <v>N/A</v>
      </c>
      <c r="G82" s="87" t="str">
        <f>IF(E82="","",IF((OR(E82=[1]data_validation!A$1,E82=[1]data_validation!A$2)),"Indicate Date","N/A"))</f>
        <v>N/A</v>
      </c>
      <c r="H82" s="87"/>
      <c r="I82" s="87"/>
      <c r="J82" s="87" t="s">
        <v>93</v>
      </c>
      <c r="K82" s="88">
        <f t="shared" si="1"/>
        <v>321050</v>
      </c>
      <c r="L82" s="88">
        <v>321050</v>
      </c>
      <c r="M82" s="85"/>
      <c r="N82" s="89" t="s">
        <v>287</v>
      </c>
      <c r="O82" s="48"/>
      <c r="P82" s="49"/>
      <c r="Q82" s="49"/>
      <c r="R82" s="49"/>
      <c r="S82" s="49"/>
      <c r="T82" s="49"/>
      <c r="U82" s="49"/>
      <c r="V82" s="49"/>
      <c r="W82" s="49"/>
      <c r="X82" s="49"/>
      <c r="Y82" s="49"/>
      <c r="Z82" s="49"/>
      <c r="AA82" s="49"/>
      <c r="AB82" s="49"/>
      <c r="AC82" s="51"/>
      <c r="AD82" s="49"/>
      <c r="AE82" s="49"/>
      <c r="AF82" s="51"/>
      <c r="AG82" s="49"/>
      <c r="AH82" s="49"/>
      <c r="AI82" s="49"/>
      <c r="AJ82" s="49"/>
      <c r="AK82" s="49"/>
      <c r="AL82" s="49"/>
      <c r="AM82" s="49"/>
      <c r="AN82" s="49"/>
      <c r="AO82" s="49"/>
      <c r="AP82" s="51"/>
      <c r="AQ82" s="64"/>
      <c r="AS82" s="65" t="s">
        <v>316</v>
      </c>
      <c r="AT82" s="106">
        <f>SUM(L89:L92)</f>
        <v>68175000</v>
      </c>
      <c r="AU82" s="106">
        <f>AT82+28500000</f>
        <v>96675000</v>
      </c>
    </row>
    <row r="83" spans="1:47" s="65" customFormat="1" ht="78.75">
      <c r="A83" s="90" t="s">
        <v>195</v>
      </c>
      <c r="B83" s="83" t="s">
        <v>288</v>
      </c>
      <c r="C83" s="87" t="s">
        <v>125</v>
      </c>
      <c r="D83" s="87" t="s">
        <v>89</v>
      </c>
      <c r="E83" s="87" t="s">
        <v>45</v>
      </c>
      <c r="F83" s="87" t="str">
        <f>IF(E83="","",IF((OR(E83=[1]data_validation!A$1,E83=[1]data_validation!A$2,E83=[1]data_validation!A$5,E83=[1]data_validation!A$6,E83=[1]data_validation!A$15,E83=[1]data_validation!A$17)),"Indicate Date","N/A"))</f>
        <v>N/A</v>
      </c>
      <c r="G83" s="87" t="str">
        <f>IF(E83="","",IF((OR(E83=[1]data_validation!A$1,E83=[1]data_validation!A$2)),"Indicate Date","N/A"))</f>
        <v>N/A</v>
      </c>
      <c r="H83" s="87"/>
      <c r="I83" s="87"/>
      <c r="J83" s="87" t="s">
        <v>93</v>
      </c>
      <c r="K83" s="88">
        <f t="shared" si="1"/>
        <v>4047280</v>
      </c>
      <c r="L83" s="88">
        <v>4047280</v>
      </c>
      <c r="M83" s="85"/>
      <c r="N83" s="89" t="s">
        <v>289</v>
      </c>
      <c r="O83" s="48"/>
      <c r="P83" s="49"/>
      <c r="Q83" s="49"/>
      <c r="R83" s="49"/>
      <c r="S83" s="49"/>
      <c r="T83" s="49"/>
      <c r="U83" s="49"/>
      <c r="V83" s="49"/>
      <c r="W83" s="49"/>
      <c r="X83" s="49"/>
      <c r="Y83" s="49"/>
      <c r="Z83" s="49"/>
      <c r="AA83" s="49"/>
      <c r="AB83" s="49"/>
      <c r="AC83" s="51"/>
      <c r="AD83" s="49"/>
      <c r="AE83" s="49"/>
      <c r="AF83" s="51"/>
      <c r="AG83" s="49"/>
      <c r="AH83" s="49"/>
      <c r="AI83" s="49"/>
      <c r="AJ83" s="49"/>
      <c r="AK83" s="49"/>
      <c r="AL83" s="49"/>
      <c r="AM83" s="49"/>
      <c r="AN83" s="49"/>
      <c r="AO83" s="49"/>
      <c r="AP83" s="51"/>
      <c r="AQ83" s="64"/>
      <c r="AS83" s="65" t="s">
        <v>317</v>
      </c>
      <c r="AT83" s="106">
        <f>SUM(L77:L88)</f>
        <v>20363720</v>
      </c>
    </row>
    <row r="84" spans="1:47" s="65" customFormat="1" ht="33.75">
      <c r="A84" s="90" t="s">
        <v>165</v>
      </c>
      <c r="B84" s="83" t="s">
        <v>277</v>
      </c>
      <c r="C84" s="92" t="s">
        <v>290</v>
      </c>
      <c r="D84" s="87" t="s">
        <v>89</v>
      </c>
      <c r="E84" s="87" t="s">
        <v>45</v>
      </c>
      <c r="F84" s="87" t="str">
        <f>IF(E84="","",IF((OR(E84=[1]data_validation!A$1,E84=[1]data_validation!A$2,E84=[1]data_validation!A$5,E84=[1]data_validation!A$6,E84=[1]data_validation!A$15,E84=[1]data_validation!A$17)),"Indicate Date","N/A"))</f>
        <v>N/A</v>
      </c>
      <c r="G84" s="87" t="str">
        <f>IF(E84="","",IF((OR(E84=[1]data_validation!A$1,E84=[1]data_validation!A$2)),"Indicate Date","N/A"))</f>
        <v>N/A</v>
      </c>
      <c r="H84" s="87"/>
      <c r="I84" s="87"/>
      <c r="J84" s="87" t="s">
        <v>93</v>
      </c>
      <c r="K84" s="88">
        <f t="shared" si="1"/>
        <v>1925380</v>
      </c>
      <c r="L84" s="88">
        <v>1925380</v>
      </c>
      <c r="M84" s="85"/>
      <c r="N84" s="89" t="s">
        <v>291</v>
      </c>
      <c r="O84" s="48"/>
      <c r="P84" s="49"/>
      <c r="Q84" s="49"/>
      <c r="R84" s="49"/>
      <c r="S84" s="49"/>
      <c r="T84" s="49"/>
      <c r="U84" s="49"/>
      <c r="V84" s="49"/>
      <c r="W84" s="49"/>
      <c r="X84" s="49"/>
      <c r="Y84" s="49"/>
      <c r="Z84" s="49"/>
      <c r="AA84" s="49"/>
      <c r="AB84" s="49"/>
      <c r="AC84" s="51"/>
      <c r="AD84" s="49"/>
      <c r="AE84" s="49"/>
      <c r="AF84" s="51"/>
      <c r="AG84" s="49"/>
      <c r="AH84" s="49"/>
      <c r="AI84" s="49"/>
      <c r="AJ84" s="49"/>
      <c r="AK84" s="49"/>
      <c r="AL84" s="49"/>
      <c r="AM84" s="49"/>
      <c r="AN84" s="49"/>
      <c r="AO84" s="49"/>
      <c r="AP84" s="51"/>
      <c r="AQ84" s="64"/>
      <c r="AT84" s="106">
        <f>AT83+AT82</f>
        <v>88538720</v>
      </c>
    </row>
    <row r="85" spans="1:47" s="65" customFormat="1" ht="22.5">
      <c r="A85" s="90" t="s">
        <v>165</v>
      </c>
      <c r="B85" s="83" t="s">
        <v>277</v>
      </c>
      <c r="C85" s="87" t="s">
        <v>114</v>
      </c>
      <c r="D85" s="87" t="s">
        <v>89</v>
      </c>
      <c r="E85" s="87" t="s">
        <v>45</v>
      </c>
      <c r="F85" s="87" t="str">
        <f>IF(E85="","",IF((OR(E85=[1]data_validation!A$1,E85=[1]data_validation!A$2,E85=[1]data_validation!A$5,E85=[1]data_validation!A$6,E85=[1]data_validation!A$15,E85=[1]data_validation!A$17)),"Indicate Date","N/A"))</f>
        <v>N/A</v>
      </c>
      <c r="G85" s="87" t="str">
        <f>IF(E85="","",IF((OR(E85=[1]data_validation!A$1,E85=[1]data_validation!A$2)),"Indicate Date","N/A"))</f>
        <v>N/A</v>
      </c>
      <c r="H85" s="87"/>
      <c r="I85" s="87"/>
      <c r="J85" s="87" t="s">
        <v>93</v>
      </c>
      <c r="K85" s="88">
        <f t="shared" si="1"/>
        <v>802400</v>
      </c>
      <c r="L85" s="88">
        <v>802400</v>
      </c>
      <c r="M85" s="85"/>
      <c r="N85" s="89" t="s">
        <v>292</v>
      </c>
      <c r="O85" s="48"/>
      <c r="P85" s="49"/>
      <c r="Q85" s="49"/>
      <c r="R85" s="49"/>
      <c r="S85" s="49"/>
      <c r="T85" s="49"/>
      <c r="U85" s="49"/>
      <c r="V85" s="49"/>
      <c r="W85" s="49"/>
      <c r="X85" s="49"/>
      <c r="Y85" s="49"/>
      <c r="Z85" s="49"/>
      <c r="AA85" s="49"/>
      <c r="AB85" s="49"/>
      <c r="AC85" s="51"/>
      <c r="AD85" s="49"/>
      <c r="AE85" s="49"/>
      <c r="AF85" s="51"/>
      <c r="AG85" s="49"/>
      <c r="AH85" s="49"/>
      <c r="AI85" s="49"/>
      <c r="AJ85" s="49"/>
      <c r="AK85" s="49"/>
      <c r="AL85" s="49"/>
      <c r="AM85" s="49"/>
      <c r="AN85" s="49"/>
      <c r="AO85" s="49"/>
      <c r="AP85" s="51"/>
      <c r="AQ85" s="64"/>
    </row>
    <row r="86" spans="1:47" s="65" customFormat="1" ht="33.75">
      <c r="A86" s="90" t="s">
        <v>196</v>
      </c>
      <c r="B86" s="83" t="s">
        <v>277</v>
      </c>
      <c r="C86" s="92" t="s">
        <v>293</v>
      </c>
      <c r="D86" s="87" t="s">
        <v>89</v>
      </c>
      <c r="E86" s="87" t="s">
        <v>45</v>
      </c>
      <c r="F86" s="87" t="str">
        <f>IF(E86="","",IF((OR(E86=[1]data_validation!A$1,E86=[1]data_validation!A$2,E86=[1]data_validation!A$5,E86=[1]data_validation!A$6,E86=[1]data_validation!A$15,E86=[1]data_validation!A$17)),"Indicate Date","N/A"))</f>
        <v>N/A</v>
      </c>
      <c r="G86" s="87" t="str">
        <f>IF(E86="","",IF((OR(E86=[1]data_validation!A$1,E86=[1]data_validation!A$2)),"Indicate Date","N/A"))</f>
        <v>N/A</v>
      </c>
      <c r="H86" s="87"/>
      <c r="I86" s="87"/>
      <c r="J86" s="87" t="s">
        <v>93</v>
      </c>
      <c r="K86" s="88">
        <f t="shared" si="1"/>
        <v>1823290</v>
      </c>
      <c r="L86" s="88">
        <v>1823290</v>
      </c>
      <c r="M86" s="85"/>
      <c r="N86" s="89" t="s">
        <v>294</v>
      </c>
      <c r="O86" s="48"/>
      <c r="P86" s="49"/>
      <c r="Q86" s="49"/>
      <c r="R86" s="49"/>
      <c r="S86" s="49"/>
      <c r="T86" s="49"/>
      <c r="U86" s="49"/>
      <c r="V86" s="49"/>
      <c r="W86" s="49"/>
      <c r="X86" s="49"/>
      <c r="Y86" s="49"/>
      <c r="Z86" s="49"/>
      <c r="AA86" s="49"/>
      <c r="AB86" s="49"/>
      <c r="AC86" s="51"/>
      <c r="AD86" s="49"/>
      <c r="AE86" s="49"/>
      <c r="AF86" s="51"/>
      <c r="AG86" s="49"/>
      <c r="AH86" s="49"/>
      <c r="AI86" s="49"/>
      <c r="AJ86" s="49"/>
      <c r="AK86" s="49"/>
      <c r="AL86" s="49"/>
      <c r="AM86" s="49"/>
      <c r="AN86" s="49"/>
      <c r="AO86" s="49"/>
      <c r="AP86" s="51"/>
      <c r="AQ86" s="64"/>
    </row>
    <row r="87" spans="1:47" s="65" customFormat="1" ht="22.5">
      <c r="A87" s="90" t="s">
        <v>295</v>
      </c>
      <c r="B87" s="83" t="s">
        <v>286</v>
      </c>
      <c r="C87" s="92" t="s">
        <v>296</v>
      </c>
      <c r="D87" s="87" t="s">
        <v>89</v>
      </c>
      <c r="E87" s="87" t="s">
        <v>45</v>
      </c>
      <c r="F87" s="87" t="str">
        <f>IF(E87="","",IF((OR(E87=[1]data_validation!A$1,E87=[1]data_validation!A$2,E87=[1]data_validation!A$5,E87=[1]data_validation!A$6,E87=[1]data_validation!A$15,E87=[1]data_validation!A$17)),"Indicate Date","N/A"))</f>
        <v>N/A</v>
      </c>
      <c r="G87" s="87" t="str">
        <f>IF(E87="","",IF((OR(E87=[1]data_validation!A$1,E87=[1]data_validation!A$2)),"Indicate Date","N/A"))</f>
        <v>N/A</v>
      </c>
      <c r="H87" s="87"/>
      <c r="I87" s="87"/>
      <c r="J87" s="87" t="s">
        <v>93</v>
      </c>
      <c r="K87" s="88">
        <f t="shared" si="1"/>
        <v>702650</v>
      </c>
      <c r="L87" s="88">
        <v>702650</v>
      </c>
      <c r="M87" s="85"/>
      <c r="N87" s="89" t="s">
        <v>297</v>
      </c>
      <c r="O87" s="48"/>
      <c r="P87" s="49"/>
      <c r="Q87" s="49"/>
      <c r="R87" s="49"/>
      <c r="S87" s="49"/>
      <c r="T87" s="49"/>
      <c r="U87" s="49"/>
      <c r="V87" s="49"/>
      <c r="W87" s="49"/>
      <c r="X87" s="49"/>
      <c r="Y87" s="49"/>
      <c r="Z87" s="49"/>
      <c r="AA87" s="49"/>
      <c r="AB87" s="49"/>
      <c r="AC87" s="51"/>
      <c r="AD87" s="49"/>
      <c r="AE87" s="49"/>
      <c r="AF87" s="51"/>
      <c r="AG87" s="49"/>
      <c r="AH87" s="49"/>
      <c r="AI87" s="49"/>
      <c r="AJ87" s="49"/>
      <c r="AK87" s="49"/>
      <c r="AL87" s="49"/>
      <c r="AM87" s="49"/>
      <c r="AN87" s="49"/>
      <c r="AO87" s="49"/>
      <c r="AP87" s="51"/>
      <c r="AQ87" s="64"/>
    </row>
    <row r="88" spans="1:47" s="65" customFormat="1" ht="45">
      <c r="A88" s="90" t="s">
        <v>295</v>
      </c>
      <c r="B88" s="91" t="s">
        <v>298</v>
      </c>
      <c r="C88" s="92" t="s">
        <v>299</v>
      </c>
      <c r="D88" s="87" t="s">
        <v>91</v>
      </c>
      <c r="E88" s="87" t="s">
        <v>34</v>
      </c>
      <c r="F88" s="87"/>
      <c r="G88" s="87"/>
      <c r="H88" s="87"/>
      <c r="I88" s="87"/>
      <c r="J88" s="87" t="s">
        <v>93</v>
      </c>
      <c r="K88" s="88">
        <f t="shared" si="1"/>
        <v>510440</v>
      </c>
      <c r="L88" s="88">
        <v>510440</v>
      </c>
      <c r="M88" s="85"/>
      <c r="N88" s="89" t="s">
        <v>300</v>
      </c>
      <c r="O88" s="48"/>
      <c r="P88" s="49"/>
      <c r="Q88" s="49"/>
      <c r="R88" s="49"/>
      <c r="S88" s="49"/>
      <c r="T88" s="49"/>
      <c r="U88" s="49"/>
      <c r="V88" s="49"/>
      <c r="W88" s="49"/>
      <c r="X88" s="49"/>
      <c r="Y88" s="49"/>
      <c r="Z88" s="49"/>
      <c r="AA88" s="49"/>
      <c r="AB88" s="49"/>
      <c r="AC88" s="51"/>
      <c r="AD88" s="49"/>
      <c r="AE88" s="49"/>
      <c r="AF88" s="51"/>
      <c r="AG88" s="49"/>
      <c r="AH88" s="49"/>
      <c r="AI88" s="49"/>
      <c r="AJ88" s="49"/>
      <c r="AK88" s="49"/>
      <c r="AL88" s="49"/>
      <c r="AM88" s="49"/>
      <c r="AN88" s="49"/>
      <c r="AO88" s="49"/>
      <c r="AP88" s="51"/>
      <c r="AQ88" s="64"/>
    </row>
    <row r="89" spans="1:47" s="105" customFormat="1" ht="33.75">
      <c r="A89" s="94" t="s">
        <v>254</v>
      </c>
      <c r="B89" s="95" t="s">
        <v>247</v>
      </c>
      <c r="C89" s="95" t="s">
        <v>246</v>
      </c>
      <c r="D89" s="96" t="s">
        <v>91</v>
      </c>
      <c r="E89" s="96" t="s">
        <v>34</v>
      </c>
      <c r="F89" s="97">
        <v>44242</v>
      </c>
      <c r="G89" s="98">
        <v>44262</v>
      </c>
      <c r="H89" s="97">
        <v>44291</v>
      </c>
      <c r="I89" s="97">
        <v>44301</v>
      </c>
      <c r="J89" s="96" t="s">
        <v>93</v>
      </c>
      <c r="K89" s="99">
        <f t="shared" ref="K89:K100" si="2">L89+M89</f>
        <v>10175000</v>
      </c>
      <c r="L89" s="99">
        <v>10175000</v>
      </c>
      <c r="M89" s="99"/>
      <c r="N89" s="100" t="s">
        <v>301</v>
      </c>
      <c r="O89" s="101"/>
      <c r="P89" s="102"/>
      <c r="Q89" s="102"/>
      <c r="R89" s="102"/>
      <c r="S89" s="102"/>
      <c r="T89" s="102"/>
      <c r="U89" s="102"/>
      <c r="V89" s="102"/>
      <c r="W89" s="102"/>
      <c r="X89" s="102"/>
      <c r="Y89" s="102"/>
      <c r="Z89" s="102"/>
      <c r="AA89" s="102"/>
      <c r="AB89" s="102"/>
      <c r="AC89" s="103"/>
      <c r="AD89" s="102"/>
      <c r="AE89" s="102"/>
      <c r="AF89" s="103"/>
      <c r="AG89" s="102"/>
      <c r="AH89" s="102"/>
      <c r="AI89" s="102"/>
      <c r="AJ89" s="102"/>
      <c r="AK89" s="102"/>
      <c r="AL89" s="102"/>
      <c r="AM89" s="102"/>
      <c r="AN89" s="102"/>
      <c r="AO89" s="102"/>
      <c r="AP89" s="103"/>
      <c r="AQ89" s="104"/>
    </row>
    <row r="90" spans="1:47" s="65" customFormat="1" ht="56.25">
      <c r="A90" s="45" t="s">
        <v>253</v>
      </c>
      <c r="B90" s="60" t="s">
        <v>248</v>
      </c>
      <c r="C90" s="60" t="s">
        <v>246</v>
      </c>
      <c r="D90" s="46" t="s">
        <v>91</v>
      </c>
      <c r="E90" s="46" t="s">
        <v>34</v>
      </c>
      <c r="F90" s="69">
        <v>44317</v>
      </c>
      <c r="G90" s="70">
        <v>44337</v>
      </c>
      <c r="H90" s="69">
        <v>44366</v>
      </c>
      <c r="I90" s="69">
        <v>44386</v>
      </c>
      <c r="J90" s="46" t="s">
        <v>93</v>
      </c>
      <c r="K90" s="47">
        <f t="shared" si="2"/>
        <v>2000000</v>
      </c>
      <c r="L90" s="47">
        <v>2000000</v>
      </c>
      <c r="M90" s="47"/>
      <c r="N90" s="89" t="s">
        <v>302</v>
      </c>
      <c r="O90" s="48"/>
      <c r="P90" s="49"/>
      <c r="Q90" s="49"/>
      <c r="R90" s="49"/>
      <c r="S90" s="49"/>
      <c r="T90" s="49"/>
      <c r="U90" s="49"/>
      <c r="V90" s="49"/>
      <c r="W90" s="49"/>
      <c r="X90" s="49"/>
      <c r="Y90" s="49"/>
      <c r="Z90" s="49"/>
      <c r="AA90" s="49"/>
      <c r="AB90" s="49"/>
      <c r="AC90" s="51"/>
      <c r="AD90" s="49"/>
      <c r="AE90" s="49"/>
      <c r="AF90" s="51"/>
      <c r="AG90" s="49"/>
      <c r="AH90" s="49"/>
      <c r="AI90" s="49"/>
      <c r="AJ90" s="49"/>
      <c r="AK90" s="49"/>
      <c r="AL90" s="49"/>
      <c r="AM90" s="49"/>
      <c r="AN90" s="49"/>
      <c r="AO90" s="49"/>
      <c r="AP90" s="51"/>
      <c r="AQ90" s="64"/>
    </row>
    <row r="91" spans="1:47" s="65" customFormat="1" ht="67.5">
      <c r="A91" s="45" t="s">
        <v>252</v>
      </c>
      <c r="B91" s="60" t="s">
        <v>249</v>
      </c>
      <c r="C91" s="60" t="s">
        <v>215</v>
      </c>
      <c r="D91" s="46" t="s">
        <v>91</v>
      </c>
      <c r="E91" s="46" t="s">
        <v>34</v>
      </c>
      <c r="F91" s="69">
        <v>44317</v>
      </c>
      <c r="G91" s="70">
        <v>44337</v>
      </c>
      <c r="H91" s="69">
        <v>44366</v>
      </c>
      <c r="I91" s="69">
        <v>44386</v>
      </c>
      <c r="J91" s="46" t="s">
        <v>93</v>
      </c>
      <c r="K91" s="47">
        <f t="shared" si="2"/>
        <v>6000000</v>
      </c>
      <c r="L91" s="47">
        <v>6000000</v>
      </c>
      <c r="M91" s="47"/>
      <c r="N91" s="89" t="s">
        <v>303</v>
      </c>
      <c r="O91" s="48"/>
      <c r="P91" s="49"/>
      <c r="Q91" s="49"/>
      <c r="R91" s="49"/>
      <c r="S91" s="49"/>
      <c r="T91" s="49"/>
      <c r="U91" s="49"/>
      <c r="V91" s="49"/>
      <c r="W91" s="49"/>
      <c r="X91" s="49"/>
      <c r="Y91" s="49"/>
      <c r="Z91" s="49"/>
      <c r="AA91" s="49"/>
      <c r="AB91" s="49"/>
      <c r="AC91" s="51"/>
      <c r="AD91" s="49"/>
      <c r="AE91" s="49"/>
      <c r="AF91" s="51"/>
      <c r="AG91" s="49"/>
      <c r="AH91" s="49"/>
      <c r="AI91" s="49"/>
      <c r="AJ91" s="49"/>
      <c r="AK91" s="49"/>
      <c r="AL91" s="49"/>
      <c r="AM91" s="49"/>
      <c r="AN91" s="49"/>
      <c r="AO91" s="49"/>
      <c r="AP91" s="51"/>
      <c r="AQ91" s="64"/>
    </row>
    <row r="92" spans="1:47" s="65" customFormat="1" ht="56.25">
      <c r="A92" s="45" t="s">
        <v>255</v>
      </c>
      <c r="B92" s="60" t="s">
        <v>250</v>
      </c>
      <c r="C92" s="60" t="s">
        <v>251</v>
      </c>
      <c r="D92" s="46" t="s">
        <v>91</v>
      </c>
      <c r="E92" s="46" t="s">
        <v>34</v>
      </c>
      <c r="F92" s="69">
        <v>44242</v>
      </c>
      <c r="G92" s="70">
        <v>44262</v>
      </c>
      <c r="H92" s="69">
        <v>44291</v>
      </c>
      <c r="I92" s="69">
        <v>44301</v>
      </c>
      <c r="J92" s="46" t="s">
        <v>93</v>
      </c>
      <c r="K92" s="47">
        <f t="shared" si="2"/>
        <v>50000000</v>
      </c>
      <c r="L92" s="47">
        <v>50000000</v>
      </c>
      <c r="M92" s="47"/>
      <c r="N92" s="89" t="s">
        <v>304</v>
      </c>
      <c r="O92" s="48"/>
      <c r="P92" s="49"/>
      <c r="Q92" s="49"/>
      <c r="R92" s="49"/>
      <c r="S92" s="49"/>
      <c r="T92" s="49"/>
      <c r="U92" s="49"/>
      <c r="V92" s="49"/>
      <c r="W92" s="49"/>
      <c r="X92" s="49"/>
      <c r="Y92" s="49"/>
      <c r="Z92" s="49"/>
      <c r="AA92" s="49"/>
      <c r="AB92" s="49"/>
      <c r="AC92" s="51"/>
      <c r="AD92" s="49"/>
      <c r="AE92" s="49"/>
      <c r="AF92" s="51"/>
      <c r="AG92" s="49"/>
      <c r="AH92" s="49"/>
      <c r="AI92" s="49"/>
      <c r="AJ92" s="49"/>
      <c r="AK92" s="49"/>
      <c r="AL92" s="49"/>
      <c r="AM92" s="49"/>
      <c r="AN92" s="49"/>
      <c r="AO92" s="49"/>
      <c r="AP92" s="51"/>
      <c r="AQ92" s="64"/>
      <c r="AT92" s="106">
        <f>M93+M94+M95+M96+M97</f>
        <v>72163415.980000004</v>
      </c>
    </row>
    <row r="93" spans="1:47" s="65" customFormat="1" ht="78.75">
      <c r="A93" s="45" t="s">
        <v>312</v>
      </c>
      <c r="B93" s="60" t="s">
        <v>256</v>
      </c>
      <c r="C93" s="60" t="s">
        <v>257</v>
      </c>
      <c r="D93" s="46" t="s">
        <v>91</v>
      </c>
      <c r="E93" s="46" t="s">
        <v>34</v>
      </c>
      <c r="F93" s="69">
        <v>44361</v>
      </c>
      <c r="G93" s="70">
        <v>44381</v>
      </c>
      <c r="H93" s="69">
        <v>44410</v>
      </c>
      <c r="I93" s="69">
        <v>44440</v>
      </c>
      <c r="J93" s="46" t="s">
        <v>93</v>
      </c>
      <c r="K93" s="47">
        <f t="shared" si="2"/>
        <v>30271384.32</v>
      </c>
      <c r="L93" s="47"/>
      <c r="M93" s="47">
        <v>30271384.32</v>
      </c>
      <c r="N93" s="66"/>
      <c r="O93" s="48"/>
      <c r="P93" s="49"/>
      <c r="Q93" s="49"/>
      <c r="R93" s="49"/>
      <c r="S93" s="49"/>
      <c r="T93" s="49"/>
      <c r="U93" s="49"/>
      <c r="V93" s="49"/>
      <c r="W93" s="49"/>
      <c r="X93" s="49"/>
      <c r="Y93" s="49"/>
      <c r="Z93" s="49"/>
      <c r="AA93" s="49"/>
      <c r="AB93" s="49"/>
      <c r="AC93" s="51"/>
      <c r="AD93" s="49"/>
      <c r="AE93" s="49"/>
      <c r="AF93" s="51"/>
      <c r="AG93" s="49"/>
      <c r="AH93" s="49"/>
      <c r="AI93" s="49"/>
      <c r="AJ93" s="49"/>
      <c r="AK93" s="49"/>
      <c r="AL93" s="49"/>
      <c r="AM93" s="49"/>
      <c r="AN93" s="49"/>
      <c r="AO93" s="49"/>
      <c r="AP93" s="51"/>
      <c r="AQ93" s="64"/>
    </row>
    <row r="94" spans="1:47" s="65" customFormat="1" ht="112.5">
      <c r="A94" s="45" t="s">
        <v>313</v>
      </c>
      <c r="B94" s="60" t="s">
        <v>259</v>
      </c>
      <c r="C94" s="60" t="s">
        <v>238</v>
      </c>
      <c r="D94" s="46" t="s">
        <v>91</v>
      </c>
      <c r="E94" s="46" t="s">
        <v>34</v>
      </c>
      <c r="F94" s="69">
        <v>44301</v>
      </c>
      <c r="G94" s="70">
        <v>44321</v>
      </c>
      <c r="H94" s="69">
        <v>44350</v>
      </c>
      <c r="I94" s="69">
        <v>44380</v>
      </c>
      <c r="J94" s="46" t="s">
        <v>103</v>
      </c>
      <c r="K94" s="47">
        <f t="shared" si="2"/>
        <v>24892031.66</v>
      </c>
      <c r="L94" s="47"/>
      <c r="M94" s="47">
        <v>24892031.66</v>
      </c>
      <c r="N94" s="66"/>
      <c r="O94" s="48"/>
      <c r="P94" s="49"/>
      <c r="Q94" s="49"/>
      <c r="R94" s="49"/>
      <c r="S94" s="49"/>
      <c r="T94" s="49"/>
      <c r="U94" s="49"/>
      <c r="V94" s="49"/>
      <c r="W94" s="49"/>
      <c r="X94" s="49"/>
      <c r="Y94" s="49"/>
      <c r="Z94" s="49"/>
      <c r="AA94" s="49"/>
      <c r="AB94" s="49"/>
      <c r="AC94" s="51"/>
      <c r="AD94" s="49"/>
      <c r="AE94" s="49"/>
      <c r="AF94" s="51"/>
      <c r="AG94" s="49"/>
      <c r="AH94" s="49"/>
      <c r="AI94" s="49"/>
      <c r="AJ94" s="49"/>
      <c r="AK94" s="49"/>
      <c r="AL94" s="49"/>
      <c r="AM94" s="49"/>
      <c r="AN94" s="49"/>
      <c r="AO94" s="49"/>
      <c r="AP94" s="51"/>
      <c r="AQ94" s="64"/>
    </row>
    <row r="95" spans="1:47" s="65" customFormat="1" ht="78.75">
      <c r="A95" s="45" t="s">
        <v>258</v>
      </c>
      <c r="B95" s="60" t="s">
        <v>261</v>
      </c>
      <c r="C95" s="60" t="s">
        <v>238</v>
      </c>
      <c r="D95" s="46" t="s">
        <v>91</v>
      </c>
      <c r="E95" s="46" t="s">
        <v>34</v>
      </c>
      <c r="F95" s="69">
        <v>44301</v>
      </c>
      <c r="G95" s="70">
        <v>44321</v>
      </c>
      <c r="H95" s="69">
        <v>44350</v>
      </c>
      <c r="I95" s="69">
        <v>44380</v>
      </c>
      <c r="J95" s="46" t="s">
        <v>103</v>
      </c>
      <c r="K95" s="47">
        <f t="shared" si="2"/>
        <v>8000000</v>
      </c>
      <c r="L95" s="47"/>
      <c r="M95" s="47">
        <v>8000000</v>
      </c>
      <c r="N95" s="66"/>
      <c r="O95" s="48"/>
      <c r="P95" s="49"/>
      <c r="Q95" s="49"/>
      <c r="R95" s="49"/>
      <c r="S95" s="49"/>
      <c r="T95" s="49"/>
      <c r="U95" s="49"/>
      <c r="V95" s="49"/>
      <c r="W95" s="49"/>
      <c r="X95" s="49"/>
      <c r="Y95" s="49"/>
      <c r="Z95" s="49"/>
      <c r="AA95" s="49"/>
      <c r="AB95" s="49"/>
      <c r="AC95" s="51"/>
      <c r="AD95" s="49"/>
      <c r="AE95" s="49"/>
      <c r="AF95" s="51"/>
      <c r="AG95" s="49"/>
      <c r="AH95" s="49"/>
      <c r="AI95" s="49"/>
      <c r="AJ95" s="49"/>
      <c r="AK95" s="49"/>
      <c r="AL95" s="49"/>
      <c r="AM95" s="49"/>
      <c r="AN95" s="49"/>
      <c r="AO95" s="49"/>
      <c r="AP95" s="51"/>
      <c r="AQ95" s="64"/>
    </row>
    <row r="96" spans="1:47" s="65" customFormat="1" ht="67.5">
      <c r="A96" s="45" t="s">
        <v>260</v>
      </c>
      <c r="B96" s="60" t="s">
        <v>263</v>
      </c>
      <c r="C96" s="60" t="s">
        <v>264</v>
      </c>
      <c r="D96" s="46" t="s">
        <v>91</v>
      </c>
      <c r="E96" s="46" t="s">
        <v>34</v>
      </c>
      <c r="F96" s="69">
        <v>44253</v>
      </c>
      <c r="G96" s="70">
        <v>44273</v>
      </c>
      <c r="H96" s="69">
        <v>44302</v>
      </c>
      <c r="I96" s="69">
        <v>44332</v>
      </c>
      <c r="J96" s="46" t="s">
        <v>103</v>
      </c>
      <c r="K96" s="47">
        <f t="shared" si="2"/>
        <v>8000000</v>
      </c>
      <c r="L96" s="47"/>
      <c r="M96" s="47">
        <v>8000000</v>
      </c>
      <c r="N96" s="66"/>
      <c r="O96" s="48"/>
      <c r="P96" s="49"/>
      <c r="Q96" s="49"/>
      <c r="R96" s="49"/>
      <c r="S96" s="49"/>
      <c r="T96" s="49"/>
      <c r="U96" s="49"/>
      <c r="V96" s="49"/>
      <c r="W96" s="49"/>
      <c r="X96" s="49"/>
      <c r="Y96" s="49"/>
      <c r="Z96" s="49"/>
      <c r="AA96" s="49"/>
      <c r="AB96" s="49"/>
      <c r="AC96" s="51"/>
      <c r="AD96" s="49"/>
      <c r="AE96" s="49"/>
      <c r="AF96" s="51"/>
      <c r="AG96" s="49"/>
      <c r="AH96" s="49"/>
      <c r="AI96" s="49"/>
      <c r="AJ96" s="49"/>
      <c r="AK96" s="49"/>
      <c r="AL96" s="49"/>
      <c r="AM96" s="49"/>
      <c r="AN96" s="49"/>
      <c r="AO96" s="49"/>
      <c r="AP96" s="51"/>
      <c r="AQ96" s="64"/>
    </row>
    <row r="97" spans="1:43" s="65" customFormat="1" ht="78.75">
      <c r="A97" s="45" t="s">
        <v>262</v>
      </c>
      <c r="B97" s="60" t="s">
        <v>265</v>
      </c>
      <c r="C97" s="60" t="s">
        <v>238</v>
      </c>
      <c r="D97" s="46" t="s">
        <v>91</v>
      </c>
      <c r="E97" s="46" t="s">
        <v>34</v>
      </c>
      <c r="F97" s="69">
        <v>44200</v>
      </c>
      <c r="G97" s="70">
        <v>44221</v>
      </c>
      <c r="H97" s="69">
        <v>44284</v>
      </c>
      <c r="I97" s="69">
        <v>44294</v>
      </c>
      <c r="J97" s="46" t="s">
        <v>93</v>
      </c>
      <c r="K97" s="47">
        <f t="shared" si="2"/>
        <v>1000000</v>
      </c>
      <c r="L97" s="47"/>
      <c r="M97" s="47">
        <v>1000000</v>
      </c>
      <c r="N97" s="66"/>
      <c r="O97" s="48"/>
      <c r="P97" s="49"/>
      <c r="Q97" s="49"/>
      <c r="R97" s="49"/>
      <c r="S97" s="49"/>
      <c r="T97" s="49"/>
      <c r="U97" s="49"/>
      <c r="V97" s="49"/>
      <c r="W97" s="49"/>
      <c r="X97" s="49"/>
      <c r="Y97" s="49"/>
      <c r="Z97" s="49"/>
      <c r="AA97" s="49"/>
      <c r="AB97" s="49"/>
      <c r="AC97" s="51"/>
      <c r="AD97" s="49"/>
      <c r="AE97" s="49"/>
      <c r="AF97" s="51"/>
      <c r="AG97" s="49"/>
      <c r="AH97" s="49"/>
      <c r="AI97" s="49"/>
      <c r="AJ97" s="49"/>
      <c r="AK97" s="49"/>
      <c r="AL97" s="49"/>
      <c r="AM97" s="49"/>
      <c r="AN97" s="49"/>
      <c r="AO97" s="49"/>
      <c r="AP97" s="51"/>
      <c r="AQ97" s="64"/>
    </row>
    <row r="98" spans="1:43" s="65" customFormat="1" ht="12.75">
      <c r="A98" s="45"/>
      <c r="B98" s="60"/>
      <c r="C98" s="60"/>
      <c r="D98" s="46"/>
      <c r="E98" s="46"/>
      <c r="F98" s="61"/>
      <c r="G98" s="46"/>
      <c r="H98" s="69"/>
      <c r="I98" s="69"/>
      <c r="J98" s="46"/>
      <c r="K98" s="47">
        <f t="shared" si="2"/>
        <v>0</v>
      </c>
      <c r="L98" s="47"/>
      <c r="M98" s="47"/>
      <c r="N98" s="66"/>
      <c r="O98" s="48"/>
      <c r="P98" s="49"/>
      <c r="Q98" s="49"/>
      <c r="R98" s="49"/>
      <c r="S98" s="49"/>
      <c r="T98" s="49"/>
      <c r="U98" s="49"/>
      <c r="V98" s="49"/>
      <c r="W98" s="49"/>
      <c r="X98" s="49"/>
      <c r="Y98" s="49"/>
      <c r="Z98" s="49"/>
      <c r="AA98" s="49"/>
      <c r="AB98" s="49"/>
      <c r="AC98" s="51"/>
      <c r="AD98" s="49"/>
      <c r="AE98" s="49"/>
      <c r="AF98" s="51"/>
      <c r="AG98" s="49"/>
      <c r="AH98" s="49"/>
      <c r="AI98" s="49"/>
      <c r="AJ98" s="49"/>
      <c r="AK98" s="49"/>
      <c r="AL98" s="49"/>
      <c r="AM98" s="49"/>
      <c r="AN98" s="49"/>
      <c r="AO98" s="49"/>
      <c r="AP98" s="51"/>
      <c r="AQ98" s="64"/>
    </row>
    <row r="99" spans="1:43" s="65" customFormat="1" ht="12.75">
      <c r="A99" s="45"/>
      <c r="B99" s="60"/>
      <c r="C99" s="60"/>
      <c r="D99" s="46"/>
      <c r="E99" s="46"/>
      <c r="F99" s="61"/>
      <c r="G99" s="46"/>
      <c r="H99" s="69"/>
      <c r="I99" s="69"/>
      <c r="J99" s="46"/>
      <c r="K99" s="47">
        <f t="shared" si="2"/>
        <v>0</v>
      </c>
      <c r="L99" s="47"/>
      <c r="M99" s="47"/>
      <c r="N99" s="66"/>
      <c r="O99" s="48"/>
      <c r="P99" s="49"/>
      <c r="Q99" s="49"/>
      <c r="R99" s="49"/>
      <c r="S99" s="49"/>
      <c r="T99" s="49"/>
      <c r="U99" s="49"/>
      <c r="V99" s="49"/>
      <c r="W99" s="49"/>
      <c r="X99" s="49"/>
      <c r="Y99" s="49"/>
      <c r="Z99" s="49"/>
      <c r="AA99" s="49"/>
      <c r="AB99" s="49"/>
      <c r="AC99" s="51"/>
      <c r="AD99" s="49"/>
      <c r="AE99" s="49"/>
      <c r="AF99" s="51"/>
      <c r="AG99" s="49"/>
      <c r="AH99" s="49"/>
      <c r="AI99" s="49"/>
      <c r="AJ99" s="49"/>
      <c r="AK99" s="49"/>
      <c r="AL99" s="49"/>
      <c r="AM99" s="49"/>
      <c r="AN99" s="49"/>
      <c r="AO99" s="49"/>
      <c r="AP99" s="51"/>
      <c r="AQ99" s="64"/>
    </row>
    <row r="100" spans="1:43" s="65" customFormat="1" ht="12.75">
      <c r="A100" s="45"/>
      <c r="B100" s="60"/>
      <c r="C100" s="60"/>
      <c r="D100" s="46"/>
      <c r="E100" s="46"/>
      <c r="F100" s="61"/>
      <c r="G100" s="46"/>
      <c r="H100" s="69"/>
      <c r="I100" s="69"/>
      <c r="J100" s="46"/>
      <c r="K100" s="47">
        <f t="shared" si="2"/>
        <v>0</v>
      </c>
      <c r="L100" s="47"/>
      <c r="M100" s="47"/>
      <c r="N100" s="66"/>
      <c r="O100" s="48"/>
      <c r="P100" s="49"/>
      <c r="Q100" s="49"/>
      <c r="R100" s="49"/>
      <c r="S100" s="49"/>
      <c r="T100" s="49"/>
      <c r="U100" s="49"/>
      <c r="V100" s="49"/>
      <c r="W100" s="49"/>
      <c r="X100" s="49"/>
      <c r="Y100" s="49"/>
      <c r="Z100" s="49"/>
      <c r="AA100" s="49"/>
      <c r="AB100" s="49"/>
      <c r="AC100" s="51"/>
      <c r="AD100" s="49"/>
      <c r="AE100" s="49"/>
      <c r="AF100" s="51"/>
      <c r="AG100" s="49"/>
      <c r="AH100" s="49"/>
      <c r="AI100" s="49"/>
      <c r="AJ100" s="49"/>
      <c r="AK100" s="49"/>
      <c r="AL100" s="49"/>
      <c r="AM100" s="49"/>
      <c r="AN100" s="49"/>
      <c r="AO100" s="49"/>
      <c r="AP100" s="51"/>
      <c r="AQ100" s="64"/>
    </row>
    <row r="119" spans="1:43" s="6" customFormat="1" ht="22.5">
      <c r="A119" s="45" t="s">
        <v>196</v>
      </c>
      <c r="B119" s="60" t="s">
        <v>197</v>
      </c>
      <c r="C119" s="60" t="s">
        <v>134</v>
      </c>
      <c r="D119" s="46" t="s">
        <v>91</v>
      </c>
      <c r="E119" s="46" t="s">
        <v>34</v>
      </c>
      <c r="F119" s="70">
        <v>44063</v>
      </c>
      <c r="G119" s="70" t="s">
        <v>311</v>
      </c>
      <c r="H119" s="70" t="s">
        <v>311</v>
      </c>
      <c r="I119" s="70" t="s">
        <v>311</v>
      </c>
      <c r="J119" s="46" t="s">
        <v>103</v>
      </c>
      <c r="K119" s="47">
        <v>7298257.2000000002</v>
      </c>
      <c r="L119" s="47">
        <v>7298257.2000000002</v>
      </c>
      <c r="M119" s="78"/>
      <c r="N119" s="66" t="s">
        <v>221</v>
      </c>
      <c r="O119" s="15"/>
      <c r="P119" s="16"/>
      <c r="Q119" s="16"/>
      <c r="R119" s="16"/>
      <c r="S119" s="16"/>
      <c r="T119" s="16"/>
      <c r="U119" s="16"/>
      <c r="V119" s="16"/>
      <c r="W119" s="16"/>
      <c r="X119" s="16"/>
      <c r="Y119" s="16"/>
      <c r="Z119" s="16"/>
      <c r="AA119" s="16"/>
      <c r="AB119" s="16"/>
      <c r="AC119" s="17"/>
      <c r="AD119" s="18"/>
      <c r="AE119" s="18"/>
      <c r="AF119" s="19"/>
      <c r="AG119" s="18"/>
      <c r="AH119" s="16"/>
      <c r="AI119" s="16"/>
      <c r="AJ119" s="16"/>
      <c r="AK119" s="16"/>
      <c r="AL119" s="16"/>
      <c r="AM119" s="16"/>
      <c r="AN119" s="16"/>
      <c r="AO119" s="16"/>
      <c r="AP119" s="17"/>
      <c r="AQ119" s="20"/>
    </row>
  </sheetData>
  <sheetProtection password="D52D" sheet="1" objects="1" scenarios="1" formatCells="0" formatColumns="0" formatRows="0" insertColumns="0" insertRows="0" deleteColumns="0" deleteRows="0" sort="0" autoFilter="0" pivotTables="0"/>
  <mergeCells count="17">
    <mergeCell ref="Q3:AB3"/>
    <mergeCell ref="A3:A4"/>
    <mergeCell ref="B3:B4"/>
    <mergeCell ref="C3:C4"/>
    <mergeCell ref="D3:D4"/>
    <mergeCell ref="E3:E4"/>
    <mergeCell ref="F3:I3"/>
    <mergeCell ref="J3:J4"/>
    <mergeCell ref="K3:M3"/>
    <mergeCell ref="N3:N4"/>
    <mergeCell ref="O3:O4"/>
    <mergeCell ref="P3:P4"/>
    <mergeCell ref="AC3:AC4"/>
    <mergeCell ref="AD3:AF3"/>
    <mergeCell ref="AG3:AG4"/>
    <mergeCell ref="AH3:AP3"/>
    <mergeCell ref="AQ3:AQ4"/>
  </mergeCells>
  <conditionalFormatting sqref="M119:AB119 AD119:AE119 AG119:AO119 AQ119 A119:E119 J119 M93:AB100 L77:N88 M89:N92 N56:AB56 O10:AB49 O65:AB92 L23 N23 Y53:Z55 AB53:AB55 AG53:AN55 N53:P55 A5:E16 M53:M56 M57:AB64 X5:AB7 M5:V7 M8:AB9 M10:N22 A17:A27 B26:B27 B17:E25 A28:B43 M65:N76 M24:N46 AG56:AO100 AD56:AE100 C26:E43 N47:N49 N50:AB52 AQ5:AQ100 AG5:AO52 AD5:AE52 A44:E100 J5:J100">
    <cfRule type="expression" dxfId="2" priority="3" stopIfTrue="1">
      <formula>LEN(TRIM(A5))=0</formula>
    </cfRule>
  </conditionalFormatting>
  <conditionalFormatting sqref="F119:I119 F5:I100">
    <cfRule type="cellIs" dxfId="1" priority="2" stopIfTrue="1" operator="equal">
      <formula>"Indicate Date"</formula>
    </cfRule>
  </conditionalFormatting>
  <conditionalFormatting sqref="K119:L119 K89:L100 K77:K88 M23 L24 K53:L76 K5:K24 L5:L22 K25:L46 K47:M52">
    <cfRule type="cellIs" dxfId="0" priority="1" stopIfTrue="1" operator="equal">
      <formula>0</formula>
    </cfRule>
  </conditionalFormatting>
  <pageMargins left="0.1701388888888889" right="0.1701388888888889" top="1" bottom="1" header="1" footer="1"/>
  <pageSetup paperSize="75" firstPageNumber="0" pageOrder="overThenDown"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heetViews>
  <sheetFormatPr defaultColWidth="8.25" defaultRowHeight="14.25"/>
  <cols>
    <col min="1" max="1" width="6.75" style="21" customWidth="1"/>
    <col min="2" max="2" width="93.875" style="21" customWidth="1"/>
    <col min="3" max="3" width="19.875" style="21" customWidth="1"/>
    <col min="4" max="16384" width="8.25" style="21"/>
  </cols>
  <sheetData>
    <row r="1" spans="1:8">
      <c r="A1" s="22"/>
      <c r="B1" s="23" t="s">
        <v>52</v>
      </c>
      <c r="C1" s="138" t="s">
        <v>53</v>
      </c>
      <c r="D1" s="138"/>
      <c r="E1" s="138"/>
      <c r="F1" s="138"/>
      <c r="G1" s="138"/>
      <c r="H1" s="24"/>
    </row>
    <row r="2" spans="1:8" ht="25.5">
      <c r="A2" s="25" t="s">
        <v>54</v>
      </c>
      <c r="B2" s="43" t="s">
        <v>97</v>
      </c>
      <c r="C2" s="26" t="s">
        <v>1</v>
      </c>
      <c r="D2" s="27"/>
      <c r="E2" s="27"/>
      <c r="F2" s="27"/>
      <c r="G2" s="27"/>
      <c r="H2" s="24"/>
    </row>
    <row r="3" spans="1:8" ht="25.5">
      <c r="A3" s="25" t="s">
        <v>55</v>
      </c>
      <c r="B3" s="28" t="s">
        <v>56</v>
      </c>
      <c r="C3" s="29" t="s">
        <v>57</v>
      </c>
      <c r="D3" s="27"/>
      <c r="E3" s="27"/>
      <c r="F3" s="27"/>
      <c r="G3" s="27"/>
      <c r="H3" s="24"/>
    </row>
    <row r="4" spans="1:8" ht="38.25">
      <c r="A4" s="25" t="s">
        <v>58</v>
      </c>
      <c r="B4" s="28" t="s">
        <v>59</v>
      </c>
      <c r="C4" s="29" t="s">
        <v>60</v>
      </c>
      <c r="D4" s="27"/>
      <c r="E4" s="27"/>
      <c r="F4" s="27"/>
      <c r="G4" s="27"/>
      <c r="H4" s="24"/>
    </row>
    <row r="5" spans="1:8" ht="68.650000000000006" customHeight="1">
      <c r="A5" s="138" t="s">
        <v>61</v>
      </c>
      <c r="B5" s="139" t="s">
        <v>62</v>
      </c>
      <c r="C5" s="140" t="s">
        <v>5</v>
      </c>
      <c r="D5" s="140" t="s">
        <v>6</v>
      </c>
      <c r="E5" s="140"/>
      <c r="F5" s="140"/>
      <c r="G5" s="140"/>
      <c r="H5" s="24"/>
    </row>
    <row r="6" spans="1:8" ht="68.650000000000006" customHeight="1">
      <c r="A6" s="138"/>
      <c r="B6" s="138"/>
      <c r="C6" s="138"/>
      <c r="D6" s="30" t="s">
        <v>63</v>
      </c>
      <c r="E6" s="30" t="s">
        <v>26</v>
      </c>
      <c r="F6" s="30" t="s">
        <v>17</v>
      </c>
      <c r="G6" s="30" t="s">
        <v>18</v>
      </c>
      <c r="H6" s="24"/>
    </row>
    <row r="7" spans="1:8" ht="25.5">
      <c r="A7" s="25" t="s">
        <v>64</v>
      </c>
      <c r="B7" s="28" t="s">
        <v>65</v>
      </c>
      <c r="C7" s="29" t="s">
        <v>7</v>
      </c>
      <c r="D7" s="27"/>
      <c r="E7" s="27"/>
      <c r="F7" s="27"/>
      <c r="G7" s="27"/>
      <c r="H7" s="24"/>
    </row>
    <row r="8" spans="1:8" ht="38.25">
      <c r="A8" s="25" t="s">
        <v>66</v>
      </c>
      <c r="B8" s="28" t="s">
        <v>67</v>
      </c>
      <c r="C8" s="29" t="s">
        <v>8</v>
      </c>
      <c r="D8" s="27"/>
      <c r="E8" s="27"/>
      <c r="F8" s="27"/>
      <c r="G8" s="27"/>
      <c r="H8" s="24"/>
    </row>
    <row r="9" spans="1:8">
      <c r="A9" s="25" t="s">
        <v>68</v>
      </c>
      <c r="B9" s="31" t="s">
        <v>69</v>
      </c>
      <c r="C9" s="32"/>
      <c r="D9" s="22"/>
      <c r="E9" s="22"/>
      <c r="F9" s="22"/>
      <c r="G9" s="22"/>
      <c r="H9" s="24"/>
    </row>
    <row r="10" spans="1:8">
      <c r="A10" s="22"/>
      <c r="B10" s="22"/>
      <c r="C10" s="22"/>
      <c r="D10" s="22"/>
      <c r="E10" s="22"/>
      <c r="F10" s="22"/>
      <c r="G10" s="22"/>
      <c r="H10" s="24"/>
    </row>
    <row r="11" spans="1:8">
      <c r="A11" s="22"/>
      <c r="B11" s="22"/>
      <c r="C11" s="22"/>
      <c r="D11" s="22"/>
      <c r="E11" s="22"/>
      <c r="F11" s="33" t="str">
        <f>IF(D11="","",IF((OR(D11=#REF!,D11=#REF!)),"Input Date","N/A"))</f>
        <v/>
      </c>
      <c r="G11" s="22"/>
      <c r="H11" s="24"/>
    </row>
    <row r="12" spans="1:8">
      <c r="A12" s="34"/>
      <c r="B12" s="25" t="s">
        <v>70</v>
      </c>
      <c r="C12" s="22"/>
      <c r="D12" s="22"/>
      <c r="E12" s="22"/>
      <c r="F12" s="22"/>
      <c r="G12" s="22"/>
      <c r="H12" s="24"/>
    </row>
    <row r="13" spans="1:8" ht="25.5">
      <c r="A13" s="35" t="s">
        <v>71</v>
      </c>
      <c r="B13" s="36" t="s">
        <v>72</v>
      </c>
      <c r="C13" s="22"/>
      <c r="D13" s="22"/>
      <c r="E13" s="22"/>
      <c r="F13" s="22"/>
      <c r="G13" s="22"/>
      <c r="H13" s="24"/>
    </row>
    <row r="14" spans="1:8" ht="38.25">
      <c r="A14" s="35" t="s">
        <v>73</v>
      </c>
      <c r="B14" s="31" t="s">
        <v>74</v>
      </c>
      <c r="C14" s="22"/>
      <c r="D14" s="22"/>
      <c r="E14" s="22"/>
      <c r="F14" s="22"/>
      <c r="G14" s="22"/>
      <c r="H14" s="24"/>
    </row>
    <row r="15" spans="1:8" ht="25.5">
      <c r="A15" s="35" t="s">
        <v>75</v>
      </c>
      <c r="B15" s="31" t="s">
        <v>76</v>
      </c>
      <c r="C15" s="22"/>
      <c r="D15" s="22"/>
      <c r="E15" s="22"/>
      <c r="F15" s="22"/>
      <c r="G15" s="22"/>
      <c r="H15" s="24"/>
    </row>
    <row r="16" spans="1:8" ht="76.5">
      <c r="A16" s="35" t="s">
        <v>77</v>
      </c>
      <c r="B16" s="37" t="s">
        <v>78</v>
      </c>
      <c r="C16" s="22"/>
      <c r="D16" s="22"/>
      <c r="E16" s="22"/>
      <c r="F16" s="22"/>
      <c r="G16" s="22"/>
      <c r="H16" s="24"/>
    </row>
    <row r="17" spans="1:8">
      <c r="A17" s="22"/>
      <c r="B17" s="22"/>
      <c r="C17" s="22"/>
      <c r="D17" s="22"/>
      <c r="E17" s="22"/>
      <c r="F17" s="22"/>
      <c r="G17" s="22"/>
      <c r="H17" s="24"/>
    </row>
    <row r="18" spans="1:8">
      <c r="A18" s="22"/>
      <c r="B18" s="38" t="s">
        <v>79</v>
      </c>
      <c r="C18" s="22"/>
      <c r="D18" s="22"/>
      <c r="E18" s="22"/>
      <c r="F18" s="22"/>
      <c r="G18" s="22"/>
      <c r="H18" s="24"/>
    </row>
    <row r="19" spans="1:8" ht="57.75">
      <c r="A19" s="22"/>
      <c r="B19" s="39" t="s">
        <v>80</v>
      </c>
      <c r="C19" s="22"/>
      <c r="D19" s="22"/>
      <c r="E19" s="22"/>
      <c r="F19" s="22"/>
      <c r="G19" s="22"/>
      <c r="H19" s="24"/>
    </row>
    <row r="20" spans="1:8" ht="29.25">
      <c r="A20" s="22"/>
      <c r="B20" s="39" t="s">
        <v>81</v>
      </c>
      <c r="C20" s="22"/>
      <c r="D20" s="22"/>
      <c r="E20" s="22"/>
      <c r="F20" s="22"/>
      <c r="G20" s="22"/>
      <c r="H20" s="24"/>
    </row>
    <row r="21" spans="1:8" ht="15">
      <c r="A21" s="22"/>
      <c r="B21" s="39" t="s">
        <v>82</v>
      </c>
      <c r="C21" s="22"/>
      <c r="D21" s="22"/>
      <c r="E21" s="22"/>
      <c r="F21" s="22"/>
      <c r="G21" s="22"/>
      <c r="H21" s="24"/>
    </row>
    <row r="22" spans="1:8" ht="29.25">
      <c r="A22" s="22"/>
      <c r="B22" s="39" t="s">
        <v>83</v>
      </c>
      <c r="C22" s="22"/>
      <c r="D22" s="22"/>
      <c r="E22" s="22"/>
      <c r="F22" s="22"/>
      <c r="G22" s="22"/>
      <c r="H22" s="24"/>
    </row>
    <row r="23" spans="1:8" ht="29.25">
      <c r="A23" s="22"/>
      <c r="B23" s="39" t="s">
        <v>84</v>
      </c>
      <c r="C23" s="22"/>
      <c r="D23" s="22"/>
      <c r="E23" s="22"/>
      <c r="F23" s="22"/>
      <c r="G23" s="22"/>
      <c r="H23" s="24"/>
    </row>
    <row r="24" spans="1:8" ht="15">
      <c r="A24" s="22"/>
      <c r="B24" s="39" t="s">
        <v>85</v>
      </c>
      <c r="C24" s="22"/>
      <c r="D24" s="22"/>
      <c r="E24" s="22"/>
      <c r="F24" s="22"/>
      <c r="G24" s="22"/>
      <c r="H24" s="24"/>
    </row>
    <row r="25" spans="1:8" ht="15">
      <c r="A25" s="22"/>
      <c r="B25" s="39" t="s">
        <v>86</v>
      </c>
      <c r="C25" s="22"/>
      <c r="D25" s="22"/>
      <c r="E25" s="22"/>
      <c r="F25" s="22"/>
      <c r="G25" s="22"/>
      <c r="H25" s="24"/>
    </row>
    <row r="26" spans="1:8" ht="15">
      <c r="A26" s="22"/>
      <c r="B26" s="39" t="s">
        <v>87</v>
      </c>
      <c r="C26" s="22"/>
      <c r="D26" s="22"/>
      <c r="E26" s="22"/>
      <c r="F26" s="22"/>
      <c r="G26" s="22"/>
      <c r="H26" s="24"/>
    </row>
    <row r="27" spans="1:8">
      <c r="A27" s="24"/>
      <c r="B27" s="24"/>
      <c r="C27" s="24"/>
      <c r="D27" s="24"/>
      <c r="E27" s="24"/>
      <c r="F27" s="24"/>
      <c r="G27" s="24"/>
      <c r="H27" s="24"/>
    </row>
  </sheetData>
  <sheetProtection password="D52D" sheet="1" objects="1" scenarios="1"/>
  <mergeCells count="5">
    <mergeCell ref="C1:G1"/>
    <mergeCell ref="A5:A6"/>
    <mergeCell ref="B5:B6"/>
    <mergeCell ref="C5:C6"/>
    <mergeCell ref="D5:G5"/>
  </mergeCells>
  <hyperlinks>
    <hyperlink ref="B16" r:id="rId1"/>
  </hyperlinks>
  <pageMargins left="0.7" right="0.7" top="0.75" bottom="0.75" header="0.75" footer="0.75"/>
  <pageSetup firstPageNumber="0" pageOrder="overThenDown"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30" zoomScaleNormal="130" workbookViewId="0"/>
  </sheetViews>
  <sheetFormatPr defaultColWidth="8.25" defaultRowHeight="14.25"/>
  <cols>
    <col min="1" max="3" width="27.5" style="40" customWidth="1"/>
    <col min="4" max="16384" width="8.25" style="40"/>
  </cols>
  <sheetData>
    <row r="1" spans="1:3">
      <c r="A1" s="41" t="s">
        <v>34</v>
      </c>
      <c r="B1" s="41" t="s">
        <v>88</v>
      </c>
      <c r="C1" s="40" t="s">
        <v>89</v>
      </c>
    </row>
    <row r="2" spans="1:3">
      <c r="A2" s="41" t="s">
        <v>35</v>
      </c>
      <c r="B2" s="41" t="s">
        <v>90</v>
      </c>
      <c r="C2" s="40" t="s">
        <v>91</v>
      </c>
    </row>
    <row r="3" spans="1:3">
      <c r="A3" s="41" t="s">
        <v>36</v>
      </c>
      <c r="B3" s="41" t="s">
        <v>92</v>
      </c>
    </row>
    <row r="4" spans="1:3">
      <c r="A4" s="41" t="s">
        <v>37</v>
      </c>
      <c r="B4" s="41" t="s">
        <v>93</v>
      </c>
    </row>
    <row r="5" spans="1:3">
      <c r="A5" s="41" t="s">
        <v>38</v>
      </c>
      <c r="B5" s="41" t="s">
        <v>94</v>
      </c>
    </row>
    <row r="6" spans="1:3">
      <c r="A6" s="41" t="s">
        <v>39</v>
      </c>
      <c r="B6" s="41" t="s">
        <v>95</v>
      </c>
    </row>
    <row r="7" spans="1:3">
      <c r="A7" s="41" t="s">
        <v>40</v>
      </c>
      <c r="B7" s="41"/>
    </row>
    <row r="8" spans="1:3" ht="25.5">
      <c r="A8" s="44" t="s">
        <v>99</v>
      </c>
      <c r="B8" s="41"/>
    </row>
    <row r="9" spans="1:3">
      <c r="A9" s="41" t="s">
        <v>41</v>
      </c>
    </row>
    <row r="10" spans="1:3">
      <c r="A10" s="41" t="s">
        <v>42</v>
      </c>
    </row>
    <row r="11" spans="1:3">
      <c r="A11" s="41" t="s">
        <v>43</v>
      </c>
      <c r="B11" s="41"/>
    </row>
    <row r="12" spans="1:3">
      <c r="A12" s="41" t="s">
        <v>44</v>
      </c>
    </row>
    <row r="13" spans="1:3">
      <c r="A13" s="41" t="s">
        <v>45</v>
      </c>
    </row>
    <row r="14" spans="1:3">
      <c r="A14" s="41" t="s">
        <v>46</v>
      </c>
    </row>
    <row r="15" spans="1:3">
      <c r="A15" s="41" t="s">
        <v>47</v>
      </c>
      <c r="B15" s="41"/>
    </row>
    <row r="16" spans="1:3">
      <c r="A16" s="41" t="s">
        <v>48</v>
      </c>
    </row>
    <row r="17" spans="1:1">
      <c r="A17" s="41" t="s">
        <v>49</v>
      </c>
    </row>
    <row r="18" spans="1:1">
      <c r="A18" s="41" t="s">
        <v>50</v>
      </c>
    </row>
    <row r="19" spans="1:1">
      <c r="A19" s="41" t="s">
        <v>51</v>
      </c>
    </row>
    <row r="20" spans="1:1">
      <c r="A20" s="41" t="s">
        <v>98</v>
      </c>
    </row>
    <row r="21" spans="1:1">
      <c r="A21" s="40" t="s">
        <v>96</v>
      </c>
    </row>
  </sheetData>
  <sheetProtection password="D52D" sheet="1" objects="1" scenarios="1"/>
  <pageMargins left="0.7" right="0.7" top="0.75" bottom="0.75" header="0.75" footer="0.75"/>
  <pageSetup firstPageNumber="0" pageOrder="overThenDown"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 </vt:lpstr>
      <vt:lpstr>how_to_fill_out-definitions</vt:lpstr>
      <vt:lpstr>data_validation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PMO3 PMD-b</dc:creator>
  <cp:lastModifiedBy>rpaloma</cp:lastModifiedBy>
  <dcterms:created xsi:type="dcterms:W3CDTF">2019-10-01T09:08:15Z</dcterms:created>
  <dcterms:modified xsi:type="dcterms:W3CDTF">2021-02-23T05:45:16Z</dcterms:modified>
</cp:coreProperties>
</file>